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drawings/drawing4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drawings/drawing5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drawings/drawing6.xml" ContentType="application/vnd.openxmlformats-officedocument.drawing+xml"/>
  <Override PartName="/xl/ctrlProps/ctrlProp9.xml" ContentType="application/vnd.ms-excel.controlproperties+xml"/>
  <Override PartName="/xl/ctrlProps/ctrlProp10.xml" ContentType="application/vnd.ms-excel.controlproperties+xml"/>
  <Override PartName="/xl/drawings/drawing7.xml" ContentType="application/vnd.openxmlformats-officedocument.drawing+xml"/>
  <Override PartName="/xl/ctrlProps/ctrlProp11.xml" ContentType="application/vnd.ms-excel.controlproperties+xml"/>
  <Override PartName="/xl/ctrlProps/ctrlProp12.xml" ContentType="application/vnd.ms-excel.controlproperties+xml"/>
  <Override PartName="/xl/drawings/drawing8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drawings/drawing9.xml" ContentType="application/vnd.openxmlformats-officedocument.drawing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10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drawings/drawing11.xml" ContentType="application/vnd.openxmlformats-officedocument.drawing+xml"/>
  <Override PartName="/xl/ctrlProps/ctrlProp19.xml" ContentType="application/vnd.ms-excel.controlproperties+xml"/>
  <Override PartName="/xl/ctrlProps/ctrlProp20.xml" ContentType="application/vnd.ms-excel.controlproperties+xml"/>
  <Override PartName="/xl/drawings/drawing1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drawings/drawing13.xml" ContentType="application/vnd.openxmlformats-officedocument.drawing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be4you.sharepoint.com/sites/MINJUATIGIP-Prj-Appuirformetravail/Shared Documents/General/3. Livrables/2'_Suivi des temps de travail/"/>
    </mc:Choice>
  </mc:AlternateContent>
  <xr:revisionPtr revIDLastSave="584" documentId="6_{7C15C59F-8D39-4C74-BFDC-89FDFBDBF956}" xr6:coauthVersionLast="47" xr6:coauthVersionMax="47" xr10:uidLastSave="{FE6DBE1B-9ECF-4B8F-8E72-5D8C1F7E36B4}"/>
  <bookViews>
    <workbookView xWindow="-110" yWindow="-110" windowWidth="19420" windowHeight="10300" firstSheet="1" activeTab="2" xr2:uid="{E5ACC4A8-2B69-4923-B7E5-281DED0605F2}"/>
  </bookViews>
  <sheets>
    <sheet name="Feuil8" sheetId="8" state="hidden" r:id="rId1"/>
    <sheet name="CHAMPS NECESSAIRES" sheetId="7" r:id="rId2"/>
    <sheet name="JANVIER 2022" sheetId="52" r:id="rId3"/>
    <sheet name="FEVRIER 2022" sheetId="51" r:id="rId4"/>
    <sheet name="MARS 2022" sheetId="50" r:id="rId5"/>
    <sheet name="AVRIL 2022" sheetId="41" r:id="rId6"/>
    <sheet name="MAI 2022" sheetId="44" r:id="rId7"/>
    <sheet name="JUIN 2022" sheetId="43" r:id="rId8"/>
    <sheet name="JUILLET 2022" sheetId="42" r:id="rId9"/>
    <sheet name="AOÛT 2022" sheetId="45" r:id="rId10"/>
    <sheet name="SEPTEMBRE 2022" sheetId="46" r:id="rId11"/>
    <sheet name="OCTOBRE 2022" sheetId="47" r:id="rId12"/>
    <sheet name="NOVEMBRE 2022" sheetId="48" r:id="rId13"/>
    <sheet name="DECEMBRE 2022" sheetId="49" r:id="rId14"/>
    <sheet name="calcul annuel" sheetId="38" r:id="rId1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5" i="38" l="1"/>
  <c r="S16" i="38"/>
  <c r="S17" i="38"/>
  <c r="S18" i="38"/>
  <c r="S19" i="38"/>
  <c r="S20" i="38"/>
  <c r="S21" i="38"/>
  <c r="S22" i="38"/>
  <c r="S23" i="38"/>
  <c r="S24" i="38"/>
  <c r="S25" i="38"/>
  <c r="S26" i="38"/>
  <c r="S27" i="38"/>
  <c r="S28" i="38"/>
  <c r="S29" i="38"/>
  <c r="S30" i="38"/>
  <c r="S31" i="38"/>
  <c r="S32" i="38"/>
  <c r="S33" i="38"/>
  <c r="S34" i="38"/>
  <c r="S35" i="38"/>
  <c r="S36" i="38"/>
  <c r="S37" i="38"/>
  <c r="S38" i="38"/>
  <c r="S39" i="38"/>
  <c r="S40" i="38"/>
  <c r="S41" i="38"/>
  <c r="S42" i="38"/>
  <c r="S43" i="38"/>
  <c r="S44" i="38"/>
  <c r="S45" i="38"/>
  <c r="S46" i="38"/>
  <c r="F10" i="49" a="1"/>
  <c r="F10" i="49"/>
  <c r="G10" i="49" a="1"/>
  <c r="G10" i="49"/>
  <c r="H10" i="49" a="1"/>
  <c r="H10" i="49"/>
  <c r="I10" i="49" a="1"/>
  <c r="I10" i="49"/>
  <c r="J10" i="49" a="1"/>
  <c r="J10" i="49"/>
  <c r="K10" i="49" a="1"/>
  <c r="K10" i="49"/>
  <c r="L10" i="49" a="1"/>
  <c r="L10" i="49"/>
  <c r="M10" i="49" a="1"/>
  <c r="M10" i="49"/>
  <c r="N10" i="49" a="1"/>
  <c r="N10" i="49"/>
  <c r="O10" i="49" a="1"/>
  <c r="O10" i="49"/>
  <c r="P10" i="49" a="1"/>
  <c r="P10" i="49"/>
  <c r="Q10" i="49" a="1"/>
  <c r="Q10" i="49"/>
  <c r="R10" i="49" a="1"/>
  <c r="R10" i="49"/>
  <c r="S10" i="49" a="1"/>
  <c r="S10" i="49"/>
  <c r="T10" i="49" a="1"/>
  <c r="T10" i="49"/>
  <c r="U10" i="49" a="1"/>
  <c r="U10" i="49"/>
  <c r="V10" i="49" a="1"/>
  <c r="V10" i="49"/>
  <c r="W10" i="49" a="1"/>
  <c r="W10" i="49"/>
  <c r="X10" i="49" a="1"/>
  <c r="X10" i="49"/>
  <c r="Y10" i="49" a="1"/>
  <c r="Y10" i="49"/>
  <c r="Z10" i="49" a="1"/>
  <c r="Z10" i="49"/>
  <c r="AA10" i="49" a="1"/>
  <c r="AA10" i="49"/>
  <c r="AB10" i="49" a="1"/>
  <c r="AB10" i="49"/>
  <c r="AC10" i="49" a="1"/>
  <c r="AC10" i="49"/>
  <c r="AD10" i="49" a="1"/>
  <c r="AD10" i="49"/>
  <c r="AE10" i="49" a="1"/>
  <c r="AE10" i="49"/>
  <c r="AF10" i="49" a="1"/>
  <c r="AF10" i="49"/>
  <c r="AG10" i="49" a="1"/>
  <c r="AG10" i="49"/>
  <c r="AH10" i="49" a="1"/>
  <c r="AH10" i="49"/>
  <c r="AI10" i="49" a="1"/>
  <c r="AI10" i="49"/>
  <c r="AJ10" i="49" a="1"/>
  <c r="AJ10" i="49"/>
  <c r="F11" i="49" a="1"/>
  <c r="F11" i="49"/>
  <c r="G11" i="49" a="1"/>
  <c r="G11" i="49"/>
  <c r="H11" i="49" a="1"/>
  <c r="H11" i="49"/>
  <c r="I11" i="49" a="1"/>
  <c r="I11" i="49"/>
  <c r="J11" i="49" a="1"/>
  <c r="J11" i="49"/>
  <c r="K11" i="49" a="1"/>
  <c r="K11" i="49"/>
  <c r="L11" i="49" a="1"/>
  <c r="L11" i="49"/>
  <c r="M11" i="49" a="1"/>
  <c r="M11" i="49"/>
  <c r="N11" i="49" a="1"/>
  <c r="N11" i="49"/>
  <c r="O11" i="49" a="1"/>
  <c r="O11" i="49"/>
  <c r="P11" i="49" a="1"/>
  <c r="P11" i="49"/>
  <c r="Q11" i="49" a="1"/>
  <c r="Q11" i="49"/>
  <c r="R11" i="49" a="1"/>
  <c r="R11" i="49"/>
  <c r="S11" i="49" a="1"/>
  <c r="S11" i="49"/>
  <c r="T11" i="49" a="1"/>
  <c r="T11" i="49"/>
  <c r="U11" i="49" a="1"/>
  <c r="U11" i="49"/>
  <c r="V11" i="49" a="1"/>
  <c r="V11" i="49"/>
  <c r="W11" i="49" a="1"/>
  <c r="W11" i="49"/>
  <c r="X11" i="49" a="1"/>
  <c r="X11" i="49"/>
  <c r="Y11" i="49" a="1"/>
  <c r="Y11" i="49"/>
  <c r="Z11" i="49" a="1"/>
  <c r="Z11" i="49"/>
  <c r="AA11" i="49" a="1"/>
  <c r="AA11" i="49"/>
  <c r="AB11" i="49" a="1"/>
  <c r="AB11" i="49"/>
  <c r="AC11" i="49" a="1"/>
  <c r="AC11" i="49"/>
  <c r="AD11" i="49" a="1"/>
  <c r="AD11" i="49"/>
  <c r="AE11" i="49" a="1"/>
  <c r="AE11" i="49"/>
  <c r="AF11" i="49" a="1"/>
  <c r="AF11" i="49"/>
  <c r="AG11" i="49" a="1"/>
  <c r="AG11" i="49"/>
  <c r="AH11" i="49" a="1"/>
  <c r="AH11" i="49"/>
  <c r="AI11" i="49" a="1"/>
  <c r="AI11" i="49"/>
  <c r="AJ11" i="49" a="1"/>
  <c r="AJ11" i="49"/>
  <c r="F12" i="49" a="1"/>
  <c r="F12" i="49"/>
  <c r="G12" i="49" a="1"/>
  <c r="G12" i="49"/>
  <c r="H12" i="49" a="1"/>
  <c r="H12" i="49"/>
  <c r="I12" i="49" a="1"/>
  <c r="I12" i="49"/>
  <c r="J12" i="49" a="1"/>
  <c r="J12" i="49"/>
  <c r="K12" i="49" a="1"/>
  <c r="K12" i="49"/>
  <c r="L12" i="49" a="1"/>
  <c r="L12" i="49"/>
  <c r="M12" i="49" a="1"/>
  <c r="M12" i="49"/>
  <c r="N12" i="49" a="1"/>
  <c r="N12" i="49"/>
  <c r="O12" i="49" a="1"/>
  <c r="O12" i="49"/>
  <c r="P12" i="49" a="1"/>
  <c r="P12" i="49"/>
  <c r="Q12" i="49" a="1"/>
  <c r="Q12" i="49"/>
  <c r="R12" i="49" a="1"/>
  <c r="R12" i="49"/>
  <c r="S12" i="49" a="1"/>
  <c r="S12" i="49"/>
  <c r="T12" i="49" a="1"/>
  <c r="T12" i="49"/>
  <c r="U12" i="49" a="1"/>
  <c r="U12" i="49"/>
  <c r="V12" i="49" a="1"/>
  <c r="V12" i="49"/>
  <c r="W12" i="49" a="1"/>
  <c r="W12" i="49"/>
  <c r="X12" i="49" a="1"/>
  <c r="X12" i="49"/>
  <c r="Y12" i="49" a="1"/>
  <c r="Y12" i="49"/>
  <c r="Z12" i="49" a="1"/>
  <c r="Z12" i="49"/>
  <c r="AA12" i="49" a="1"/>
  <c r="AA12" i="49"/>
  <c r="AB12" i="49" a="1"/>
  <c r="AB12" i="49"/>
  <c r="AC12" i="49" a="1"/>
  <c r="AC12" i="49"/>
  <c r="AD12" i="49" a="1"/>
  <c r="AD12" i="49"/>
  <c r="AE12" i="49" a="1"/>
  <c r="AE12" i="49"/>
  <c r="AF12" i="49" a="1"/>
  <c r="AF12" i="49"/>
  <c r="AG12" i="49" a="1"/>
  <c r="AG12" i="49"/>
  <c r="AH12" i="49" a="1"/>
  <c r="AH12" i="49"/>
  <c r="AI12" i="49" a="1"/>
  <c r="AI12" i="49"/>
  <c r="AJ12" i="49" a="1"/>
  <c r="AJ12" i="49"/>
  <c r="F13" i="49" a="1"/>
  <c r="F13" i="49"/>
  <c r="G13" i="49" a="1"/>
  <c r="G13" i="49"/>
  <c r="H13" i="49" a="1"/>
  <c r="H13" i="49"/>
  <c r="I13" i="49" a="1"/>
  <c r="I13" i="49"/>
  <c r="J13" i="49" a="1"/>
  <c r="J13" i="49"/>
  <c r="K13" i="49" a="1"/>
  <c r="K13" i="49"/>
  <c r="L13" i="49" a="1"/>
  <c r="L13" i="49"/>
  <c r="M13" i="49" a="1"/>
  <c r="M13" i="49"/>
  <c r="N13" i="49" a="1"/>
  <c r="N13" i="49"/>
  <c r="O13" i="49" a="1"/>
  <c r="O13" i="49"/>
  <c r="P13" i="49" a="1"/>
  <c r="P13" i="49"/>
  <c r="Q13" i="49" a="1"/>
  <c r="Q13" i="49"/>
  <c r="R13" i="49" a="1"/>
  <c r="R13" i="49"/>
  <c r="S13" i="49" a="1"/>
  <c r="S13" i="49"/>
  <c r="T13" i="49" a="1"/>
  <c r="T13" i="49"/>
  <c r="U13" i="49" a="1"/>
  <c r="U13" i="49"/>
  <c r="V13" i="49" a="1"/>
  <c r="V13" i="49"/>
  <c r="W13" i="49" a="1"/>
  <c r="W13" i="49"/>
  <c r="X13" i="49" a="1"/>
  <c r="X13" i="49"/>
  <c r="Y13" i="49" a="1"/>
  <c r="Y13" i="49"/>
  <c r="Z13" i="49" a="1"/>
  <c r="Z13" i="49"/>
  <c r="AA13" i="49" a="1"/>
  <c r="AA13" i="49"/>
  <c r="AB13" i="49" a="1"/>
  <c r="AB13" i="49"/>
  <c r="AC13" i="49" a="1"/>
  <c r="AC13" i="49"/>
  <c r="AD13" i="49" a="1"/>
  <c r="AD13" i="49"/>
  <c r="AE13" i="49" a="1"/>
  <c r="AE13" i="49"/>
  <c r="AF13" i="49" a="1"/>
  <c r="AF13" i="49"/>
  <c r="AG13" i="49" a="1"/>
  <c r="AG13" i="49"/>
  <c r="AH13" i="49" a="1"/>
  <c r="AH13" i="49"/>
  <c r="AI13" i="49" a="1"/>
  <c r="AI13" i="49"/>
  <c r="AJ13" i="49" a="1"/>
  <c r="AJ13" i="49"/>
  <c r="F14" i="49" a="1"/>
  <c r="F14" i="49"/>
  <c r="G14" i="49" a="1"/>
  <c r="G14" i="49"/>
  <c r="H14" i="49" a="1"/>
  <c r="H14" i="49"/>
  <c r="I14" i="49" a="1"/>
  <c r="I14" i="49"/>
  <c r="J14" i="49" a="1"/>
  <c r="J14" i="49"/>
  <c r="K14" i="49" a="1"/>
  <c r="K14" i="49"/>
  <c r="L14" i="49" a="1"/>
  <c r="L14" i="49"/>
  <c r="M14" i="49" a="1"/>
  <c r="M14" i="49"/>
  <c r="N14" i="49" a="1"/>
  <c r="N14" i="49"/>
  <c r="O14" i="49" a="1"/>
  <c r="O14" i="49"/>
  <c r="P14" i="49" a="1"/>
  <c r="P14" i="49"/>
  <c r="Q14" i="49" a="1"/>
  <c r="Q14" i="49"/>
  <c r="R14" i="49" a="1"/>
  <c r="R14" i="49"/>
  <c r="S14" i="49" a="1"/>
  <c r="S14" i="49"/>
  <c r="T14" i="49" a="1"/>
  <c r="T14" i="49"/>
  <c r="U14" i="49" a="1"/>
  <c r="U14" i="49"/>
  <c r="V14" i="49" a="1"/>
  <c r="V14" i="49"/>
  <c r="W14" i="49" a="1"/>
  <c r="W14" i="49"/>
  <c r="X14" i="49" a="1"/>
  <c r="X14" i="49"/>
  <c r="Y14" i="49" a="1"/>
  <c r="Y14" i="49"/>
  <c r="Z14" i="49" a="1"/>
  <c r="Z14" i="49"/>
  <c r="AA14" i="49" a="1"/>
  <c r="AA14" i="49"/>
  <c r="AB14" i="49" a="1"/>
  <c r="AB14" i="49"/>
  <c r="AC14" i="49" a="1"/>
  <c r="AC14" i="49"/>
  <c r="AD14" i="49" a="1"/>
  <c r="AD14" i="49"/>
  <c r="AE14" i="49" a="1"/>
  <c r="AE14" i="49"/>
  <c r="AF14" i="49" a="1"/>
  <c r="AF14" i="49"/>
  <c r="AG14" i="49" a="1"/>
  <c r="AG14" i="49"/>
  <c r="AH14" i="49" a="1"/>
  <c r="AH14" i="49"/>
  <c r="AI14" i="49" a="1"/>
  <c r="AI14" i="49"/>
  <c r="AJ14" i="49" a="1"/>
  <c r="AJ14" i="49"/>
  <c r="F15" i="49" a="1"/>
  <c r="F15" i="49"/>
  <c r="G15" i="49" a="1"/>
  <c r="G15" i="49"/>
  <c r="H15" i="49" a="1"/>
  <c r="H15" i="49"/>
  <c r="I15" i="49" a="1"/>
  <c r="I15" i="49"/>
  <c r="J15" i="49" a="1"/>
  <c r="J15" i="49"/>
  <c r="K15" i="49" a="1"/>
  <c r="K15" i="49"/>
  <c r="L15" i="49" a="1"/>
  <c r="L15" i="49"/>
  <c r="M15" i="49" a="1"/>
  <c r="M15" i="49"/>
  <c r="N15" i="49" a="1"/>
  <c r="N15" i="49"/>
  <c r="O15" i="49" a="1"/>
  <c r="O15" i="49"/>
  <c r="P15" i="49" a="1"/>
  <c r="P15" i="49"/>
  <c r="Q15" i="49" a="1"/>
  <c r="Q15" i="49"/>
  <c r="R15" i="49" a="1"/>
  <c r="R15" i="49"/>
  <c r="S15" i="49" a="1"/>
  <c r="S15" i="49"/>
  <c r="T15" i="49" a="1"/>
  <c r="T15" i="49"/>
  <c r="U15" i="49" a="1"/>
  <c r="U15" i="49"/>
  <c r="V15" i="49" a="1"/>
  <c r="V15" i="49"/>
  <c r="W15" i="49" a="1"/>
  <c r="W15" i="49"/>
  <c r="X15" i="49" a="1"/>
  <c r="X15" i="49"/>
  <c r="Y15" i="49" a="1"/>
  <c r="Y15" i="49"/>
  <c r="Z15" i="49" a="1"/>
  <c r="Z15" i="49"/>
  <c r="AA15" i="49" a="1"/>
  <c r="AA15" i="49"/>
  <c r="AB15" i="49" a="1"/>
  <c r="AB15" i="49"/>
  <c r="AC15" i="49" a="1"/>
  <c r="AC15" i="49"/>
  <c r="AD15" i="49" a="1"/>
  <c r="AD15" i="49"/>
  <c r="AE15" i="49" a="1"/>
  <c r="AE15" i="49"/>
  <c r="AF15" i="49" a="1"/>
  <c r="AF15" i="49"/>
  <c r="AG15" i="49" a="1"/>
  <c r="AG15" i="49"/>
  <c r="AH15" i="49" a="1"/>
  <c r="AH15" i="49"/>
  <c r="AI15" i="49" a="1"/>
  <c r="AI15" i="49"/>
  <c r="AJ15" i="49" a="1"/>
  <c r="AJ15" i="49"/>
  <c r="F16" i="49" a="1"/>
  <c r="F16" i="49"/>
  <c r="G16" i="49" a="1"/>
  <c r="G16" i="49"/>
  <c r="H16" i="49" a="1"/>
  <c r="H16" i="49"/>
  <c r="I16" i="49" a="1"/>
  <c r="I16" i="49"/>
  <c r="J16" i="49" a="1"/>
  <c r="J16" i="49"/>
  <c r="K16" i="49" a="1"/>
  <c r="K16" i="49"/>
  <c r="L16" i="49" a="1"/>
  <c r="L16" i="49"/>
  <c r="M16" i="49" a="1"/>
  <c r="M16" i="49"/>
  <c r="N16" i="49" a="1"/>
  <c r="N16" i="49"/>
  <c r="O16" i="49" a="1"/>
  <c r="O16" i="49"/>
  <c r="P16" i="49" a="1"/>
  <c r="P16" i="49"/>
  <c r="Q16" i="49" a="1"/>
  <c r="Q16" i="49"/>
  <c r="R16" i="49" a="1"/>
  <c r="R16" i="49"/>
  <c r="S16" i="49" a="1"/>
  <c r="S16" i="49"/>
  <c r="T16" i="49" a="1"/>
  <c r="T16" i="49"/>
  <c r="U16" i="49" a="1"/>
  <c r="U16" i="49"/>
  <c r="V16" i="49" a="1"/>
  <c r="V16" i="49"/>
  <c r="W16" i="49" a="1"/>
  <c r="W16" i="49"/>
  <c r="X16" i="49" a="1"/>
  <c r="X16" i="49"/>
  <c r="Y16" i="49" a="1"/>
  <c r="Y16" i="49"/>
  <c r="Z16" i="49" a="1"/>
  <c r="Z16" i="49"/>
  <c r="AA16" i="49" a="1"/>
  <c r="AA16" i="49"/>
  <c r="AB16" i="49" a="1"/>
  <c r="AB16" i="49"/>
  <c r="AC16" i="49" a="1"/>
  <c r="AC16" i="49"/>
  <c r="AD16" i="49" a="1"/>
  <c r="AD16" i="49"/>
  <c r="AE16" i="49" a="1"/>
  <c r="AE16" i="49"/>
  <c r="AF16" i="49" a="1"/>
  <c r="AF16" i="49"/>
  <c r="AG16" i="49" a="1"/>
  <c r="AG16" i="49"/>
  <c r="AH16" i="49" a="1"/>
  <c r="AH16" i="49"/>
  <c r="AI16" i="49" a="1"/>
  <c r="AI16" i="49"/>
  <c r="AJ16" i="49" a="1"/>
  <c r="AJ16" i="49"/>
  <c r="F17" i="49" a="1"/>
  <c r="F17" i="49"/>
  <c r="G17" i="49" a="1"/>
  <c r="G17" i="49"/>
  <c r="H17" i="49" a="1"/>
  <c r="H17" i="49"/>
  <c r="I17" i="49" a="1"/>
  <c r="I17" i="49"/>
  <c r="J17" i="49" a="1"/>
  <c r="J17" i="49"/>
  <c r="K17" i="49" a="1"/>
  <c r="K17" i="49"/>
  <c r="L17" i="49" a="1"/>
  <c r="L17" i="49"/>
  <c r="M17" i="49" a="1"/>
  <c r="M17" i="49"/>
  <c r="N17" i="49" a="1"/>
  <c r="N17" i="49"/>
  <c r="O17" i="49" a="1"/>
  <c r="O17" i="49"/>
  <c r="P17" i="49" a="1"/>
  <c r="P17" i="49"/>
  <c r="Q17" i="49" a="1"/>
  <c r="Q17" i="49"/>
  <c r="R17" i="49" a="1"/>
  <c r="R17" i="49"/>
  <c r="S17" i="49" a="1"/>
  <c r="S17" i="49"/>
  <c r="T17" i="49" a="1"/>
  <c r="T17" i="49"/>
  <c r="U17" i="49" a="1"/>
  <c r="U17" i="49"/>
  <c r="V17" i="49" a="1"/>
  <c r="V17" i="49"/>
  <c r="W17" i="49" a="1"/>
  <c r="W17" i="49"/>
  <c r="X17" i="49" a="1"/>
  <c r="X17" i="49"/>
  <c r="Y17" i="49" a="1"/>
  <c r="Y17" i="49"/>
  <c r="Z17" i="49" a="1"/>
  <c r="Z17" i="49"/>
  <c r="AA17" i="49" a="1"/>
  <c r="AA17" i="49"/>
  <c r="AB17" i="49" a="1"/>
  <c r="AB17" i="49"/>
  <c r="AC17" i="49" a="1"/>
  <c r="AC17" i="49"/>
  <c r="AD17" i="49" a="1"/>
  <c r="AD17" i="49"/>
  <c r="AE17" i="49" a="1"/>
  <c r="AE17" i="49"/>
  <c r="AF17" i="49" a="1"/>
  <c r="AF17" i="49"/>
  <c r="AG17" i="49" a="1"/>
  <c r="AG17" i="49"/>
  <c r="AH17" i="49" a="1"/>
  <c r="AH17" i="49"/>
  <c r="AI17" i="49" a="1"/>
  <c r="AI17" i="49"/>
  <c r="AJ17" i="49" a="1"/>
  <c r="AJ17" i="49"/>
  <c r="G9" i="49" a="1"/>
  <c r="G9" i="49" s="1"/>
  <c r="H9" i="49" a="1"/>
  <c r="H9" i="49" s="1"/>
  <c r="I9" i="49" a="1"/>
  <c r="I9" i="49" s="1"/>
  <c r="J9" i="49" a="1"/>
  <c r="J9" i="49"/>
  <c r="K9" i="49" a="1"/>
  <c r="K9" i="49" s="1"/>
  <c r="L9" i="49" a="1"/>
  <c r="L9" i="49" s="1"/>
  <c r="M9" i="49" a="1"/>
  <c r="M9" i="49" s="1"/>
  <c r="N9" i="49" a="1"/>
  <c r="N9" i="49"/>
  <c r="O9" i="49" a="1"/>
  <c r="O9" i="49" s="1"/>
  <c r="P9" i="49" a="1"/>
  <c r="P9" i="49" s="1"/>
  <c r="Q9" i="49" a="1"/>
  <c r="Q9" i="49" s="1"/>
  <c r="R9" i="49" a="1"/>
  <c r="R9" i="49"/>
  <c r="S9" i="49" a="1"/>
  <c r="S9" i="49" s="1"/>
  <c r="T9" i="49" a="1"/>
  <c r="T9" i="49" s="1"/>
  <c r="U9" i="49" a="1"/>
  <c r="U9" i="49" s="1"/>
  <c r="V9" i="49" a="1"/>
  <c r="V9" i="49"/>
  <c r="W9" i="49" a="1"/>
  <c r="W9" i="49" s="1"/>
  <c r="X9" i="49" a="1"/>
  <c r="X9" i="49" s="1"/>
  <c r="Y9" i="49" a="1"/>
  <c r="Y9" i="49" s="1"/>
  <c r="Z9" i="49" a="1"/>
  <c r="Z9" i="49"/>
  <c r="AA9" i="49" a="1"/>
  <c r="AA9" i="49" s="1"/>
  <c r="AB9" i="49" a="1"/>
  <c r="AB9" i="49" s="1"/>
  <c r="AC9" i="49" a="1"/>
  <c r="AC9" i="49" s="1"/>
  <c r="AD9" i="49" a="1"/>
  <c r="AD9" i="49"/>
  <c r="AE9" i="49" a="1"/>
  <c r="AE9" i="49" s="1"/>
  <c r="AF9" i="49" a="1"/>
  <c r="AF9" i="49" s="1"/>
  <c r="AG9" i="49" a="1"/>
  <c r="AG9" i="49" s="1"/>
  <c r="AH9" i="49" a="1"/>
  <c r="AH9" i="49"/>
  <c r="AI9" i="49" a="1"/>
  <c r="AI9" i="49" s="1"/>
  <c r="AJ9" i="49" a="1"/>
  <c r="AJ9" i="49" s="1"/>
  <c r="R15" i="38"/>
  <c r="R16" i="38"/>
  <c r="R17" i="38"/>
  <c r="R18" i="38"/>
  <c r="R19" i="38"/>
  <c r="R20" i="38"/>
  <c r="R21" i="38"/>
  <c r="R22" i="38"/>
  <c r="R23" i="38"/>
  <c r="R24" i="38"/>
  <c r="R25" i="38"/>
  <c r="R26" i="38"/>
  <c r="R27" i="38"/>
  <c r="R28" i="38"/>
  <c r="R29" i="38"/>
  <c r="R30" i="38"/>
  <c r="R31" i="38"/>
  <c r="R32" i="38"/>
  <c r="R33" i="38"/>
  <c r="R34" i="38"/>
  <c r="R35" i="38"/>
  <c r="R36" i="38"/>
  <c r="R37" i="38"/>
  <c r="R38" i="38"/>
  <c r="R39" i="38"/>
  <c r="R40" i="38"/>
  <c r="R41" i="38"/>
  <c r="R42" i="38"/>
  <c r="R43" i="38"/>
  <c r="R44" i="38"/>
  <c r="R45" i="38"/>
  <c r="R46" i="38"/>
  <c r="Q15" i="38"/>
  <c r="Q16" i="38"/>
  <c r="Q17" i="38"/>
  <c r="Q18" i="38"/>
  <c r="Q19" i="38"/>
  <c r="Q20" i="38"/>
  <c r="Q21" i="38"/>
  <c r="Q22" i="38"/>
  <c r="Q23" i="38"/>
  <c r="Q24" i="38"/>
  <c r="Q25" i="38"/>
  <c r="Q26" i="38"/>
  <c r="Q27" i="38"/>
  <c r="Q28" i="38"/>
  <c r="Q29" i="38"/>
  <c r="Q30" i="38"/>
  <c r="Q31" i="38"/>
  <c r="Q32" i="38"/>
  <c r="Q33" i="38"/>
  <c r="Q34" i="38"/>
  <c r="Q35" i="38"/>
  <c r="Q36" i="38"/>
  <c r="Q37" i="38"/>
  <c r="Q38" i="38"/>
  <c r="Q39" i="38"/>
  <c r="Q40" i="38"/>
  <c r="Q41" i="38"/>
  <c r="Q42" i="38"/>
  <c r="Q43" i="38"/>
  <c r="Q44" i="38"/>
  <c r="Q45" i="38"/>
  <c r="Q46" i="38"/>
  <c r="P15" i="38"/>
  <c r="P16" i="38"/>
  <c r="P17" i="38"/>
  <c r="P18" i="38"/>
  <c r="P19" i="38"/>
  <c r="P20" i="38"/>
  <c r="P21" i="38"/>
  <c r="P22" i="38"/>
  <c r="P23" i="38"/>
  <c r="P24" i="38"/>
  <c r="P25" i="38"/>
  <c r="P26" i="38"/>
  <c r="P27" i="38"/>
  <c r="P28" i="38"/>
  <c r="P29" i="38"/>
  <c r="P30" i="38"/>
  <c r="P31" i="38"/>
  <c r="P32" i="38"/>
  <c r="P33" i="38"/>
  <c r="P34" i="38"/>
  <c r="P35" i="38"/>
  <c r="P36" i="38"/>
  <c r="P37" i="38"/>
  <c r="P38" i="38"/>
  <c r="P39" i="38"/>
  <c r="P40" i="38"/>
  <c r="P41" i="38"/>
  <c r="P42" i="38"/>
  <c r="P43" i="38"/>
  <c r="P44" i="38"/>
  <c r="P45" i="38"/>
  <c r="P46" i="38"/>
  <c r="O15" i="38"/>
  <c r="O16" i="38"/>
  <c r="O17" i="38"/>
  <c r="O18" i="38"/>
  <c r="O19" i="38"/>
  <c r="O20" i="38"/>
  <c r="O21" i="38"/>
  <c r="O22" i="38"/>
  <c r="O23" i="38"/>
  <c r="O24" i="38"/>
  <c r="O25" i="38"/>
  <c r="O26" i="38"/>
  <c r="O27" i="38"/>
  <c r="O28" i="38"/>
  <c r="O29" i="38"/>
  <c r="O30" i="38"/>
  <c r="O31" i="38"/>
  <c r="O32" i="38"/>
  <c r="O33" i="38"/>
  <c r="O34" i="38"/>
  <c r="O35" i="38"/>
  <c r="O36" i="38"/>
  <c r="O37" i="38"/>
  <c r="O38" i="38"/>
  <c r="O39" i="38"/>
  <c r="O40" i="38"/>
  <c r="O41" i="38"/>
  <c r="O42" i="38"/>
  <c r="O43" i="38"/>
  <c r="O44" i="38"/>
  <c r="O45" i="38"/>
  <c r="O46" i="38"/>
  <c r="N15" i="38"/>
  <c r="N16" i="38"/>
  <c r="N17" i="38"/>
  <c r="N18" i="38"/>
  <c r="N19" i="38"/>
  <c r="N20" i="38"/>
  <c r="N21" i="38"/>
  <c r="N22" i="38"/>
  <c r="N23" i="38"/>
  <c r="N24" i="38"/>
  <c r="N25" i="38"/>
  <c r="N26" i="38"/>
  <c r="N27" i="38"/>
  <c r="N28" i="38"/>
  <c r="N29" i="38"/>
  <c r="N30" i="38"/>
  <c r="N31" i="38"/>
  <c r="N32" i="38"/>
  <c r="N33" i="38"/>
  <c r="N34" i="38"/>
  <c r="N35" i="38"/>
  <c r="N36" i="38"/>
  <c r="N37" i="38"/>
  <c r="N38" i="38"/>
  <c r="N39" i="38"/>
  <c r="N40" i="38"/>
  <c r="N41" i="38"/>
  <c r="N42" i="38"/>
  <c r="N43" i="38"/>
  <c r="N44" i="38"/>
  <c r="N45" i="38"/>
  <c r="N46" i="38"/>
  <c r="M15" i="38"/>
  <c r="M16" i="38"/>
  <c r="M17" i="38"/>
  <c r="M18" i="38"/>
  <c r="M19" i="38"/>
  <c r="M20" i="38"/>
  <c r="M21" i="38"/>
  <c r="M22" i="38"/>
  <c r="M23" i="38"/>
  <c r="M24" i="38"/>
  <c r="M25" i="38"/>
  <c r="M26" i="38"/>
  <c r="M27" i="38"/>
  <c r="M28" i="38"/>
  <c r="M29" i="38"/>
  <c r="M30" i="38"/>
  <c r="M31" i="38"/>
  <c r="M32" i="38"/>
  <c r="M33" i="38"/>
  <c r="M34" i="38"/>
  <c r="M35" i="38"/>
  <c r="M36" i="38"/>
  <c r="M37" i="38"/>
  <c r="M38" i="38"/>
  <c r="M39" i="38"/>
  <c r="M40" i="38"/>
  <c r="M41" i="38"/>
  <c r="M42" i="38"/>
  <c r="M43" i="38"/>
  <c r="M44" i="38"/>
  <c r="M45" i="38"/>
  <c r="M46" i="38"/>
  <c r="F10" i="42" a="1"/>
  <c r="F10" i="42" s="1"/>
  <c r="G10" i="42" a="1"/>
  <c r="G10" i="42" s="1"/>
  <c r="H10" i="42" a="1"/>
  <c r="H10" i="42"/>
  <c r="I10" i="42" a="1"/>
  <c r="I10" i="42" s="1"/>
  <c r="J10" i="42" a="1"/>
  <c r="J10" i="42" s="1"/>
  <c r="K10" i="42" a="1"/>
  <c r="K10" i="42" s="1"/>
  <c r="L10" i="42" a="1"/>
  <c r="L10" i="42"/>
  <c r="M10" i="42" a="1"/>
  <c r="M10" i="42"/>
  <c r="N10" i="42" a="1"/>
  <c r="N10" i="42" s="1"/>
  <c r="O10" i="42" a="1"/>
  <c r="O10" i="42" s="1"/>
  <c r="P10" i="42" a="1"/>
  <c r="P10" i="42"/>
  <c r="Q10" i="42" a="1"/>
  <c r="Q10" i="42"/>
  <c r="R10" i="42" a="1"/>
  <c r="R10" i="42" s="1"/>
  <c r="S10" i="42" a="1"/>
  <c r="S10" i="42" s="1"/>
  <c r="T10" i="42" a="1"/>
  <c r="T10" i="42"/>
  <c r="U10" i="42" a="1"/>
  <c r="U10" i="42"/>
  <c r="V10" i="42" a="1"/>
  <c r="V10" i="42" s="1"/>
  <c r="W10" i="42" a="1"/>
  <c r="W10" i="42" s="1"/>
  <c r="X10" i="42" a="1"/>
  <c r="X10" i="42"/>
  <c r="Y10" i="42" a="1"/>
  <c r="Y10" i="42"/>
  <c r="Z10" i="42" a="1"/>
  <c r="Z10" i="42" s="1"/>
  <c r="AA10" i="42" a="1"/>
  <c r="AA10" i="42" s="1"/>
  <c r="AB10" i="42" a="1"/>
  <c r="AB10" i="42"/>
  <c r="AC10" i="42" a="1"/>
  <c r="AC10" i="42"/>
  <c r="AD10" i="42" a="1"/>
  <c r="AD10" i="42" s="1"/>
  <c r="AE10" i="42" a="1"/>
  <c r="AE10" i="42" s="1"/>
  <c r="AF10" i="42" a="1"/>
  <c r="AF10" i="42"/>
  <c r="AG10" i="42" a="1"/>
  <c r="AG10" i="42"/>
  <c r="AH10" i="42" a="1"/>
  <c r="AH10" i="42" s="1"/>
  <c r="AI10" i="42" a="1"/>
  <c r="AI10" i="42" s="1"/>
  <c r="AJ10" i="42" a="1"/>
  <c r="AJ10" i="42"/>
  <c r="F11" i="42" a="1"/>
  <c r="F11" i="42"/>
  <c r="G11" i="42" a="1"/>
  <c r="G11" i="42" s="1"/>
  <c r="H11" i="42" a="1"/>
  <c r="H11" i="42" s="1"/>
  <c r="I11" i="42" a="1"/>
  <c r="I11" i="42"/>
  <c r="J11" i="42" a="1"/>
  <c r="J11" i="42"/>
  <c r="K11" i="42" a="1"/>
  <c r="K11" i="42" s="1"/>
  <c r="L11" i="42" a="1"/>
  <c r="L11" i="42" s="1"/>
  <c r="M11" i="42" a="1"/>
  <c r="M11" i="42"/>
  <c r="N11" i="42" a="1"/>
  <c r="N11" i="42"/>
  <c r="O11" i="42" a="1"/>
  <c r="O11" i="42" s="1"/>
  <c r="P11" i="42" a="1"/>
  <c r="P11" i="42" s="1"/>
  <c r="Q11" i="42" a="1"/>
  <c r="Q11" i="42"/>
  <c r="R11" i="42" a="1"/>
  <c r="R11" i="42"/>
  <c r="S11" i="42" a="1"/>
  <c r="S11" i="42" s="1"/>
  <c r="T11" i="42" a="1"/>
  <c r="T11" i="42" s="1"/>
  <c r="U11" i="42" a="1"/>
  <c r="U11" i="42"/>
  <c r="V11" i="42" a="1"/>
  <c r="V11" i="42"/>
  <c r="W11" i="42" a="1"/>
  <c r="W11" i="42" s="1"/>
  <c r="X11" i="42" a="1"/>
  <c r="X11" i="42" s="1"/>
  <c r="Y11" i="42" a="1"/>
  <c r="Y11" i="42"/>
  <c r="Z11" i="42" a="1"/>
  <c r="Z11" i="42"/>
  <c r="AA11" i="42" a="1"/>
  <c r="AA11" i="42" s="1"/>
  <c r="AB11" i="42" a="1"/>
  <c r="AB11" i="42" s="1"/>
  <c r="AC11" i="42" a="1"/>
  <c r="AC11" i="42"/>
  <c r="AD11" i="42" a="1"/>
  <c r="AD11" i="42"/>
  <c r="AE11" i="42" a="1"/>
  <c r="AE11" i="42" s="1"/>
  <c r="AF11" i="42" a="1"/>
  <c r="AF11" i="42" s="1"/>
  <c r="AG11" i="42" a="1"/>
  <c r="AG11" i="42"/>
  <c r="AH11" i="42" a="1"/>
  <c r="AH11" i="42"/>
  <c r="AI11" i="42" a="1"/>
  <c r="AI11" i="42" s="1"/>
  <c r="AJ11" i="42" a="1"/>
  <c r="AJ11" i="42" s="1"/>
  <c r="F12" i="42" a="1"/>
  <c r="F12" i="42"/>
  <c r="G12" i="42" a="1"/>
  <c r="G12" i="42"/>
  <c r="H12" i="42" a="1"/>
  <c r="H12" i="42" s="1"/>
  <c r="I12" i="42" a="1"/>
  <c r="I12" i="42" s="1"/>
  <c r="J12" i="42" a="1"/>
  <c r="J12" i="42"/>
  <c r="K12" i="42" a="1"/>
  <c r="K12" i="42"/>
  <c r="L12" i="42" a="1"/>
  <c r="L12" i="42" s="1"/>
  <c r="M12" i="42" a="1"/>
  <c r="M12" i="42" s="1"/>
  <c r="N12" i="42" a="1"/>
  <c r="N12" i="42"/>
  <c r="O12" i="42" a="1"/>
  <c r="O12" i="42"/>
  <c r="P12" i="42" a="1"/>
  <c r="P12" i="42" s="1"/>
  <c r="Q12" i="42" a="1"/>
  <c r="Q12" i="42" s="1"/>
  <c r="R12" i="42" a="1"/>
  <c r="R12" i="42"/>
  <c r="S12" i="42" a="1"/>
  <c r="S12" i="42"/>
  <c r="T12" i="42" a="1"/>
  <c r="T12" i="42" s="1"/>
  <c r="U12" i="42" a="1"/>
  <c r="U12" i="42" s="1"/>
  <c r="V12" i="42" a="1"/>
  <c r="V12" i="42"/>
  <c r="W12" i="42" a="1"/>
  <c r="W12" i="42"/>
  <c r="X12" i="42" a="1"/>
  <c r="X12" i="42" s="1"/>
  <c r="Y12" i="42" a="1"/>
  <c r="Y12" i="42" s="1"/>
  <c r="Z12" i="42" a="1"/>
  <c r="Z12" i="42"/>
  <c r="AA12" i="42" a="1"/>
  <c r="AA12" i="42"/>
  <c r="AB12" i="42" a="1"/>
  <c r="AB12" i="42" s="1"/>
  <c r="AC12" i="42" a="1"/>
  <c r="AC12" i="42" s="1"/>
  <c r="AD12" i="42" a="1"/>
  <c r="AD12" i="42"/>
  <c r="AE12" i="42" a="1"/>
  <c r="AE12" i="42" s="1"/>
  <c r="AF12" i="42" a="1"/>
  <c r="AF12" i="42" s="1"/>
  <c r="AG12" i="42" a="1"/>
  <c r="AG12" i="42" s="1"/>
  <c r="AH12" i="42" a="1"/>
  <c r="AH12" i="42"/>
  <c r="AI12" i="42" a="1"/>
  <c r="AI12" i="42" s="1"/>
  <c r="AJ12" i="42" a="1"/>
  <c r="AJ12" i="42" s="1"/>
  <c r="F13" i="42" a="1"/>
  <c r="F13" i="42" s="1"/>
  <c r="G13" i="42" a="1"/>
  <c r="G13" i="42"/>
  <c r="H13" i="42" a="1"/>
  <c r="H13" i="42" s="1"/>
  <c r="I13" i="42" a="1"/>
  <c r="I13" i="42" s="1"/>
  <c r="J13" i="42" a="1"/>
  <c r="J13" i="42" s="1"/>
  <c r="K13" i="42" a="1"/>
  <c r="K13" i="42"/>
  <c r="L13" i="42" a="1"/>
  <c r="L13" i="42" s="1"/>
  <c r="M13" i="42" a="1"/>
  <c r="M13" i="42" s="1"/>
  <c r="N13" i="42" a="1"/>
  <c r="N13" i="42" s="1"/>
  <c r="O13" i="42" a="1"/>
  <c r="O13" i="42"/>
  <c r="P13" i="42" a="1"/>
  <c r="P13" i="42" s="1"/>
  <c r="Q13" i="42" a="1"/>
  <c r="Q13" i="42" s="1"/>
  <c r="R13" i="42" a="1"/>
  <c r="R13" i="42" s="1"/>
  <c r="S13" i="42" a="1"/>
  <c r="S13" i="42"/>
  <c r="T13" i="42" a="1"/>
  <c r="T13" i="42" s="1"/>
  <c r="U13" i="42" a="1"/>
  <c r="U13" i="42" s="1"/>
  <c r="V13" i="42" a="1"/>
  <c r="V13" i="42" s="1"/>
  <c r="W13" i="42" a="1"/>
  <c r="W13" i="42"/>
  <c r="X13" i="42" a="1"/>
  <c r="X13" i="42" s="1"/>
  <c r="Y13" i="42" a="1"/>
  <c r="Y13" i="42" s="1"/>
  <c r="Z13" i="42" a="1"/>
  <c r="Z13" i="42" s="1"/>
  <c r="AA13" i="42" a="1"/>
  <c r="AA13" i="42"/>
  <c r="AB13" i="42" a="1"/>
  <c r="AB13" i="42" s="1"/>
  <c r="AC13" i="42" a="1"/>
  <c r="AC13" i="42" s="1"/>
  <c r="AD13" i="42" a="1"/>
  <c r="AD13" i="42" s="1"/>
  <c r="AE13" i="42" a="1"/>
  <c r="AE13" i="42"/>
  <c r="AF13" i="42" a="1"/>
  <c r="AF13" i="42" s="1"/>
  <c r="AG13" i="42" a="1"/>
  <c r="AG13" i="42" s="1"/>
  <c r="AH13" i="42" a="1"/>
  <c r="AH13" i="42" s="1"/>
  <c r="AI13" i="42" a="1"/>
  <c r="AI13" i="42"/>
  <c r="AJ13" i="42" a="1"/>
  <c r="AJ13" i="42" s="1"/>
  <c r="F14" i="42" a="1"/>
  <c r="F14" i="42" s="1"/>
  <c r="G14" i="42" a="1"/>
  <c r="G14" i="42" s="1"/>
  <c r="H14" i="42" a="1"/>
  <c r="H14" i="42"/>
  <c r="I14" i="42" a="1"/>
  <c r="I14" i="42" s="1"/>
  <c r="J14" i="42" a="1"/>
  <c r="J14" i="42" s="1"/>
  <c r="K14" i="42" a="1"/>
  <c r="K14" i="42" s="1"/>
  <c r="L14" i="42" a="1"/>
  <c r="L14" i="42"/>
  <c r="M14" i="42" a="1"/>
  <c r="M14" i="42" s="1"/>
  <c r="N14" i="42" a="1"/>
  <c r="N14" i="42" s="1"/>
  <c r="O14" i="42" a="1"/>
  <c r="O14" i="42" s="1"/>
  <c r="P14" i="42" a="1"/>
  <c r="P14" i="42"/>
  <c r="Q14" i="42" a="1"/>
  <c r="Q14" i="42" s="1"/>
  <c r="R14" i="42" a="1"/>
  <c r="R14" i="42" s="1"/>
  <c r="S14" i="42" a="1"/>
  <c r="S14" i="42" s="1"/>
  <c r="T14" i="42" a="1"/>
  <c r="T14" i="42"/>
  <c r="U14" i="42" a="1"/>
  <c r="U14" i="42" s="1"/>
  <c r="V14" i="42" a="1"/>
  <c r="V14" i="42" s="1"/>
  <c r="W14" i="42" a="1"/>
  <c r="W14" i="42" s="1"/>
  <c r="X14" i="42" a="1"/>
  <c r="X14" i="42"/>
  <c r="Y14" i="42" a="1"/>
  <c r="Y14" i="42" s="1"/>
  <c r="Z14" i="42" a="1"/>
  <c r="Z14" i="42" s="1"/>
  <c r="AA14" i="42" a="1"/>
  <c r="AA14" i="42" s="1"/>
  <c r="AB14" i="42" a="1"/>
  <c r="AB14" i="42"/>
  <c r="AC14" i="42" a="1"/>
  <c r="AC14" i="42" s="1"/>
  <c r="AD14" i="42" a="1"/>
  <c r="AD14" i="42" s="1"/>
  <c r="AE14" i="42" a="1"/>
  <c r="AE14" i="42" s="1"/>
  <c r="AF14" i="42" a="1"/>
  <c r="AF14" i="42"/>
  <c r="AG14" i="42" a="1"/>
  <c r="AG14" i="42" s="1"/>
  <c r="AH14" i="42" a="1"/>
  <c r="AH14" i="42" s="1"/>
  <c r="AI14" i="42" a="1"/>
  <c r="AI14" i="42" s="1"/>
  <c r="AJ14" i="42" a="1"/>
  <c r="AJ14" i="42"/>
  <c r="F15" i="42" a="1"/>
  <c r="F15" i="42" s="1"/>
  <c r="G15" i="42" a="1"/>
  <c r="G15" i="42" s="1"/>
  <c r="H15" i="42" a="1"/>
  <c r="H15" i="42" s="1"/>
  <c r="I15" i="42" a="1"/>
  <c r="I15" i="42"/>
  <c r="J15" i="42" a="1"/>
  <c r="J15" i="42" s="1"/>
  <c r="K15" i="42" a="1"/>
  <c r="K15" i="42" s="1"/>
  <c r="L15" i="42" a="1"/>
  <c r="L15" i="42" s="1"/>
  <c r="M15" i="42" a="1"/>
  <c r="M15" i="42"/>
  <c r="N15" i="42" a="1"/>
  <c r="N15" i="42" s="1"/>
  <c r="O15" i="42" a="1"/>
  <c r="O15" i="42" s="1"/>
  <c r="P15" i="42" a="1"/>
  <c r="P15" i="42" s="1"/>
  <c r="Q15" i="42" a="1"/>
  <c r="Q15" i="42"/>
  <c r="R15" i="42" a="1"/>
  <c r="R15" i="42" s="1"/>
  <c r="S15" i="42" a="1"/>
  <c r="S15" i="42" s="1"/>
  <c r="T15" i="42" a="1"/>
  <c r="T15" i="42" s="1"/>
  <c r="U15" i="42" a="1"/>
  <c r="U15" i="42"/>
  <c r="V15" i="42" a="1"/>
  <c r="V15" i="42" s="1"/>
  <c r="W15" i="42" a="1"/>
  <c r="W15" i="42" s="1"/>
  <c r="X15" i="42" a="1"/>
  <c r="X15" i="42" s="1"/>
  <c r="Y15" i="42" a="1"/>
  <c r="Y15" i="42"/>
  <c r="Z15" i="42" a="1"/>
  <c r="Z15" i="42" s="1"/>
  <c r="AA15" i="42" a="1"/>
  <c r="AA15" i="42" s="1"/>
  <c r="AB15" i="42" a="1"/>
  <c r="AB15" i="42" s="1"/>
  <c r="AC15" i="42" a="1"/>
  <c r="AC15" i="42"/>
  <c r="AD15" i="42" a="1"/>
  <c r="AD15" i="42" s="1"/>
  <c r="AE15" i="42" a="1"/>
  <c r="AE15" i="42" s="1"/>
  <c r="AF15" i="42" a="1"/>
  <c r="AF15" i="42" s="1"/>
  <c r="AG15" i="42" a="1"/>
  <c r="AG15" i="42"/>
  <c r="AH15" i="42" a="1"/>
  <c r="AH15" i="42" s="1"/>
  <c r="AI15" i="42" a="1"/>
  <c r="AI15" i="42" s="1"/>
  <c r="AJ15" i="42" a="1"/>
  <c r="AJ15" i="42" s="1"/>
  <c r="F16" i="42" a="1"/>
  <c r="F16" i="42"/>
  <c r="G16" i="42" a="1"/>
  <c r="G16" i="42" s="1"/>
  <c r="H16" i="42" a="1"/>
  <c r="H16" i="42" s="1"/>
  <c r="I16" i="42" a="1"/>
  <c r="I16" i="42" s="1"/>
  <c r="J16" i="42" a="1"/>
  <c r="J16" i="42"/>
  <c r="K16" i="42" a="1"/>
  <c r="K16" i="42" s="1"/>
  <c r="L16" i="42" a="1"/>
  <c r="L16" i="42" s="1"/>
  <c r="M16" i="42" a="1"/>
  <c r="M16" i="42" s="1"/>
  <c r="N16" i="42" a="1"/>
  <c r="N16" i="42"/>
  <c r="O16" i="42" a="1"/>
  <c r="O16" i="42" s="1"/>
  <c r="P16" i="42" a="1"/>
  <c r="P16" i="42" s="1"/>
  <c r="Q16" i="42" a="1"/>
  <c r="Q16" i="42" s="1"/>
  <c r="R16" i="42" a="1"/>
  <c r="R16" i="42"/>
  <c r="S16" i="42" a="1"/>
  <c r="S16" i="42" s="1"/>
  <c r="T16" i="42" a="1"/>
  <c r="T16" i="42" s="1"/>
  <c r="U16" i="42" a="1"/>
  <c r="U16" i="42" s="1"/>
  <c r="V16" i="42" a="1"/>
  <c r="V16" i="42"/>
  <c r="W16" i="42" a="1"/>
  <c r="W16" i="42" s="1"/>
  <c r="X16" i="42" a="1"/>
  <c r="X16" i="42" s="1"/>
  <c r="Y16" i="42" a="1"/>
  <c r="Y16" i="42" s="1"/>
  <c r="Z16" i="42" a="1"/>
  <c r="Z16" i="42"/>
  <c r="AA16" i="42" a="1"/>
  <c r="AA16" i="42" s="1"/>
  <c r="AB16" i="42" a="1"/>
  <c r="AB16" i="42" s="1"/>
  <c r="AC16" i="42" a="1"/>
  <c r="AC16" i="42" s="1"/>
  <c r="AD16" i="42" a="1"/>
  <c r="AD16" i="42"/>
  <c r="AE16" i="42" a="1"/>
  <c r="AE16" i="42" s="1"/>
  <c r="AF16" i="42" a="1"/>
  <c r="AF16" i="42" s="1"/>
  <c r="AG16" i="42" a="1"/>
  <c r="AG16" i="42" s="1"/>
  <c r="AH16" i="42" a="1"/>
  <c r="AH16" i="42"/>
  <c r="AI16" i="42" a="1"/>
  <c r="AI16" i="42" s="1"/>
  <c r="AJ16" i="42" a="1"/>
  <c r="AJ16" i="42" s="1"/>
  <c r="F17" i="42" a="1"/>
  <c r="F17" i="42" s="1"/>
  <c r="G17" i="42" a="1"/>
  <c r="G17" i="42"/>
  <c r="H17" i="42" a="1"/>
  <c r="H17" i="42" s="1"/>
  <c r="I17" i="42" a="1"/>
  <c r="I17" i="42" s="1"/>
  <c r="J17" i="42" a="1"/>
  <c r="J17" i="42" s="1"/>
  <c r="K17" i="42" a="1"/>
  <c r="K17" i="42"/>
  <c r="L17" i="42" a="1"/>
  <c r="L17" i="42" s="1"/>
  <c r="M17" i="42" a="1"/>
  <c r="M17" i="42" s="1"/>
  <c r="N17" i="42" a="1"/>
  <c r="N17" i="42" s="1"/>
  <c r="O17" i="42" a="1"/>
  <c r="O17" i="42"/>
  <c r="P17" i="42" a="1"/>
  <c r="P17" i="42" s="1"/>
  <c r="Q17" i="42" a="1"/>
  <c r="Q17" i="42" s="1"/>
  <c r="R17" i="42" a="1"/>
  <c r="R17" i="42" s="1"/>
  <c r="S17" i="42" a="1"/>
  <c r="S17" i="42"/>
  <c r="T17" i="42" a="1"/>
  <c r="T17" i="42" s="1"/>
  <c r="U17" i="42" a="1"/>
  <c r="U17" i="42" s="1"/>
  <c r="V17" i="42" a="1"/>
  <c r="V17" i="42" s="1"/>
  <c r="W17" i="42" a="1"/>
  <c r="W17" i="42"/>
  <c r="X17" i="42" a="1"/>
  <c r="X17" i="42" s="1"/>
  <c r="Y17" i="42" a="1"/>
  <c r="Y17" i="42" s="1"/>
  <c r="Z17" i="42" a="1"/>
  <c r="Z17" i="42" s="1"/>
  <c r="AA17" i="42" a="1"/>
  <c r="AA17" i="42"/>
  <c r="AB17" i="42" a="1"/>
  <c r="AB17" i="42" s="1"/>
  <c r="AC17" i="42" a="1"/>
  <c r="AC17" i="42" s="1"/>
  <c r="AD17" i="42" a="1"/>
  <c r="AD17" i="42" s="1"/>
  <c r="AE17" i="42" a="1"/>
  <c r="AE17" i="42"/>
  <c r="AF17" i="42" a="1"/>
  <c r="AF17" i="42" s="1"/>
  <c r="AG17" i="42" a="1"/>
  <c r="AG17" i="42" s="1"/>
  <c r="AH17" i="42" a="1"/>
  <c r="AH17" i="42" s="1"/>
  <c r="AI17" i="42" a="1"/>
  <c r="AI17" i="42"/>
  <c r="AJ17" i="42" a="1"/>
  <c r="AJ17" i="42" s="1"/>
  <c r="G9" i="42" a="1"/>
  <c r="G9" i="42" s="1"/>
  <c r="H9" i="42" a="1"/>
  <c r="H9" i="42" s="1"/>
  <c r="I9" i="42" a="1"/>
  <c r="I9" i="42" s="1"/>
  <c r="J9" i="42" a="1"/>
  <c r="J9" i="42"/>
  <c r="K9" i="42" a="1"/>
  <c r="K9" i="42" s="1"/>
  <c r="L9" i="42" a="1"/>
  <c r="L9" i="42" s="1"/>
  <c r="M9" i="42" a="1"/>
  <c r="M9" i="42" s="1"/>
  <c r="N9" i="42" a="1"/>
  <c r="N9" i="42"/>
  <c r="O9" i="42" a="1"/>
  <c r="O9" i="42" s="1"/>
  <c r="P9" i="42" a="1"/>
  <c r="P9" i="42" s="1"/>
  <c r="Q9" i="42" a="1"/>
  <c r="Q9" i="42" s="1"/>
  <c r="R9" i="42" a="1"/>
  <c r="R9" i="42"/>
  <c r="S9" i="42" a="1"/>
  <c r="S9" i="42" s="1"/>
  <c r="T9" i="42" a="1"/>
  <c r="T9" i="42" s="1"/>
  <c r="U9" i="42" a="1"/>
  <c r="U9" i="42" s="1"/>
  <c r="V9" i="42" a="1"/>
  <c r="V9" i="42"/>
  <c r="W9" i="42" a="1"/>
  <c r="W9" i="42" s="1"/>
  <c r="X9" i="42" a="1"/>
  <c r="X9" i="42" s="1"/>
  <c r="Y9" i="42" a="1"/>
  <c r="Y9" i="42" s="1"/>
  <c r="Z9" i="42" a="1"/>
  <c r="Z9" i="42"/>
  <c r="AA9" i="42" a="1"/>
  <c r="AA9" i="42" s="1"/>
  <c r="AB9" i="42" a="1"/>
  <c r="AB9" i="42" s="1"/>
  <c r="AC9" i="42" a="1"/>
  <c r="AC9" i="42" s="1"/>
  <c r="AD9" i="42" a="1"/>
  <c r="AD9" i="42"/>
  <c r="AE9" i="42" a="1"/>
  <c r="AE9" i="42" s="1"/>
  <c r="AF9" i="42" a="1"/>
  <c r="AF9" i="42" s="1"/>
  <c r="AG9" i="42" a="1"/>
  <c r="AG9" i="42" s="1"/>
  <c r="AH9" i="42" a="1"/>
  <c r="AH9" i="42"/>
  <c r="AI9" i="42" a="1"/>
  <c r="AI9" i="42" s="1"/>
  <c r="AJ9" i="42" a="1"/>
  <c r="AJ9" i="42" s="1"/>
  <c r="L15" i="38"/>
  <c r="L16" i="38"/>
  <c r="L17" i="38"/>
  <c r="L18" i="38"/>
  <c r="L19" i="38"/>
  <c r="L20" i="38"/>
  <c r="L21" i="38"/>
  <c r="L22" i="38"/>
  <c r="L23" i="38"/>
  <c r="L24" i="38"/>
  <c r="L25" i="38"/>
  <c r="L26" i="38"/>
  <c r="L27" i="38"/>
  <c r="L28" i="38"/>
  <c r="L29" i="38"/>
  <c r="L30" i="38"/>
  <c r="L31" i="38"/>
  <c r="L32" i="38"/>
  <c r="L33" i="38"/>
  <c r="L34" i="38"/>
  <c r="L35" i="38"/>
  <c r="L36" i="38"/>
  <c r="L37" i="38"/>
  <c r="L38" i="38"/>
  <c r="L39" i="38"/>
  <c r="L40" i="38"/>
  <c r="L41" i="38"/>
  <c r="L42" i="38"/>
  <c r="L43" i="38"/>
  <c r="L44" i="38"/>
  <c r="L45" i="38"/>
  <c r="L46" i="38"/>
  <c r="K15" i="38"/>
  <c r="K16" i="38"/>
  <c r="K17" i="38"/>
  <c r="K18" i="38"/>
  <c r="K19" i="38"/>
  <c r="K20" i="38"/>
  <c r="K21" i="38"/>
  <c r="K22" i="38"/>
  <c r="K23" i="38"/>
  <c r="K24" i="38"/>
  <c r="K25" i="38"/>
  <c r="K26" i="38"/>
  <c r="K27" i="38"/>
  <c r="K28" i="38"/>
  <c r="K29" i="38"/>
  <c r="K30" i="38"/>
  <c r="K31" i="38"/>
  <c r="K32" i="38"/>
  <c r="K33" i="38"/>
  <c r="K34" i="38"/>
  <c r="K35" i="38"/>
  <c r="K36" i="38"/>
  <c r="K37" i="38"/>
  <c r="K38" i="38"/>
  <c r="K39" i="38"/>
  <c r="K40" i="38"/>
  <c r="K41" i="38"/>
  <c r="K42" i="38"/>
  <c r="K43" i="38"/>
  <c r="K44" i="38"/>
  <c r="K45" i="38"/>
  <c r="K46" i="38"/>
  <c r="J15" i="38"/>
  <c r="J16" i="38"/>
  <c r="J17" i="38"/>
  <c r="J18" i="38"/>
  <c r="J19" i="38"/>
  <c r="J20" i="38"/>
  <c r="J21" i="38"/>
  <c r="J22" i="38"/>
  <c r="J23" i="38"/>
  <c r="J24" i="38"/>
  <c r="J25" i="38"/>
  <c r="J26" i="38"/>
  <c r="J27" i="38"/>
  <c r="J28" i="38"/>
  <c r="J29" i="38"/>
  <c r="J30" i="38"/>
  <c r="J31" i="38"/>
  <c r="J32" i="38"/>
  <c r="J33" i="38"/>
  <c r="J34" i="38"/>
  <c r="J35" i="38"/>
  <c r="J36" i="38"/>
  <c r="J37" i="38"/>
  <c r="J38" i="38"/>
  <c r="J39" i="38"/>
  <c r="J40" i="38"/>
  <c r="J41" i="38"/>
  <c r="J42" i="38"/>
  <c r="J43" i="38"/>
  <c r="J44" i="38"/>
  <c r="J45" i="38"/>
  <c r="J46" i="38"/>
  <c r="I15" i="38"/>
  <c r="I16" i="38"/>
  <c r="I17" i="38"/>
  <c r="I18" i="38"/>
  <c r="I19" i="38"/>
  <c r="I20" i="38"/>
  <c r="I21" i="38"/>
  <c r="I22" i="38"/>
  <c r="I23" i="38"/>
  <c r="I24" i="38"/>
  <c r="I25" i="38"/>
  <c r="I26" i="38"/>
  <c r="I27" i="38"/>
  <c r="I28" i="38"/>
  <c r="I29" i="38"/>
  <c r="I30" i="38"/>
  <c r="I31" i="38"/>
  <c r="I32" i="38"/>
  <c r="I33" i="38"/>
  <c r="I34" i="38"/>
  <c r="I35" i="38"/>
  <c r="I36" i="38"/>
  <c r="I37" i="38"/>
  <c r="I38" i="38"/>
  <c r="I39" i="38"/>
  <c r="I40" i="38"/>
  <c r="I41" i="38"/>
  <c r="I42" i="38"/>
  <c r="I43" i="38"/>
  <c r="I44" i="38"/>
  <c r="I45" i="38"/>
  <c r="I46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H15" i="38"/>
  <c r="H16" i="38"/>
  <c r="H17" i="38"/>
  <c r="H18" i="38"/>
  <c r="H19" i="38"/>
  <c r="H20" i="38"/>
  <c r="H21" i="38"/>
  <c r="H22" i="38"/>
  <c r="H23" i="38"/>
  <c r="H24" i="38"/>
  <c r="H25" i="38"/>
  <c r="H26" i="38"/>
  <c r="H27" i="38"/>
  <c r="H28" i="38"/>
  <c r="H29" i="38"/>
  <c r="H30" i="38"/>
  <c r="H31" i="38"/>
  <c r="H32" i="38"/>
  <c r="H33" i="38"/>
  <c r="H34" i="38"/>
  <c r="H35" i="38"/>
  <c r="H36" i="38"/>
  <c r="H37" i="38"/>
  <c r="H38" i="38"/>
  <c r="H39" i="38"/>
  <c r="H40" i="38"/>
  <c r="H41" i="38"/>
  <c r="H42" i="38"/>
  <c r="H43" i="38"/>
  <c r="H44" i="38"/>
  <c r="H45" i="38"/>
  <c r="H46" i="38"/>
  <c r="F10" i="44" a="1"/>
  <c r="F10" i="44" s="1"/>
  <c r="G10" i="44" a="1"/>
  <c r="G10" i="44" s="1"/>
  <c r="H10" i="44" a="1"/>
  <c r="H10" i="44" s="1"/>
  <c r="I10" i="44" a="1"/>
  <c r="I10" i="44"/>
  <c r="J10" i="44" a="1"/>
  <c r="J10" i="44" s="1"/>
  <c r="K10" i="44" a="1"/>
  <c r="K10" i="44" s="1"/>
  <c r="L10" i="44" a="1"/>
  <c r="L10" i="44" s="1"/>
  <c r="M10" i="44" a="1"/>
  <c r="M10" i="44"/>
  <c r="N10" i="44" a="1"/>
  <c r="N10" i="44" s="1"/>
  <c r="O10" i="44" a="1"/>
  <c r="O10" i="44" s="1"/>
  <c r="P10" i="44" a="1"/>
  <c r="P10" i="44" s="1"/>
  <c r="Q10" i="44" a="1"/>
  <c r="Q10" i="44"/>
  <c r="R10" i="44" a="1"/>
  <c r="R10" i="44" s="1"/>
  <c r="S10" i="44" a="1"/>
  <c r="S10" i="44" s="1"/>
  <c r="T10" i="44" a="1"/>
  <c r="T10" i="44" s="1"/>
  <c r="U10" i="44" a="1"/>
  <c r="U10" i="44"/>
  <c r="V10" i="44" a="1"/>
  <c r="V10" i="44" s="1"/>
  <c r="W10" i="44" a="1"/>
  <c r="W10" i="44" s="1"/>
  <c r="X10" i="44" a="1"/>
  <c r="X10" i="44" s="1"/>
  <c r="Y10" i="44" a="1"/>
  <c r="Y10" i="44"/>
  <c r="Z10" i="44" a="1"/>
  <c r="Z10" i="44" s="1"/>
  <c r="AA10" i="44" a="1"/>
  <c r="AA10" i="44" s="1"/>
  <c r="AB10" i="44" a="1"/>
  <c r="AB10" i="44" s="1"/>
  <c r="AC10" i="44" a="1"/>
  <c r="AC10" i="44"/>
  <c r="AD10" i="44" a="1"/>
  <c r="AD10" i="44" s="1"/>
  <c r="AE10" i="44" a="1"/>
  <c r="AE10" i="44" s="1"/>
  <c r="AF10" i="44" a="1"/>
  <c r="AF10" i="44" s="1"/>
  <c r="AG10" i="44" a="1"/>
  <c r="AG10" i="44"/>
  <c r="AH10" i="44" a="1"/>
  <c r="AH10" i="44" s="1"/>
  <c r="AI10" i="44" a="1"/>
  <c r="AI10" i="44" s="1"/>
  <c r="AJ10" i="44" a="1"/>
  <c r="AJ10" i="44" s="1"/>
  <c r="F11" i="44" a="1"/>
  <c r="F11" i="44"/>
  <c r="G11" i="44" a="1"/>
  <c r="G11" i="44" s="1"/>
  <c r="H11" i="44" a="1"/>
  <c r="H11" i="44" s="1"/>
  <c r="I11" i="44" a="1"/>
  <c r="I11" i="44" s="1"/>
  <c r="J11" i="44" a="1"/>
  <c r="J11" i="44"/>
  <c r="K11" i="44" a="1"/>
  <c r="K11" i="44" s="1"/>
  <c r="L11" i="44" a="1"/>
  <c r="L11" i="44" s="1"/>
  <c r="M11" i="44" a="1"/>
  <c r="M11" i="44" s="1"/>
  <c r="N11" i="44" a="1"/>
  <c r="N11" i="44"/>
  <c r="O11" i="44" a="1"/>
  <c r="O11" i="44" s="1"/>
  <c r="P11" i="44" a="1"/>
  <c r="P11" i="44" s="1"/>
  <c r="Q11" i="44" a="1"/>
  <c r="Q11" i="44" s="1"/>
  <c r="R11" i="44" a="1"/>
  <c r="R11" i="44"/>
  <c r="S11" i="44" a="1"/>
  <c r="S11" i="44" s="1"/>
  <c r="T11" i="44" a="1"/>
  <c r="T11" i="44" s="1"/>
  <c r="U11" i="44" a="1"/>
  <c r="U11" i="44" s="1"/>
  <c r="V11" i="44" a="1"/>
  <c r="V11" i="44"/>
  <c r="W11" i="44" a="1"/>
  <c r="W11" i="44" s="1"/>
  <c r="X11" i="44" a="1"/>
  <c r="X11" i="44" s="1"/>
  <c r="Y11" i="44" a="1"/>
  <c r="Y11" i="44" s="1"/>
  <c r="Z11" i="44" a="1"/>
  <c r="Z11" i="44"/>
  <c r="AA11" i="44" a="1"/>
  <c r="AA11" i="44" s="1"/>
  <c r="AB11" i="44" a="1"/>
  <c r="AB11" i="44" s="1"/>
  <c r="AC11" i="44" a="1"/>
  <c r="AC11" i="44" s="1"/>
  <c r="AD11" i="44" a="1"/>
  <c r="AD11" i="44"/>
  <c r="AE11" i="44" a="1"/>
  <c r="AE11" i="44" s="1"/>
  <c r="AF11" i="44" a="1"/>
  <c r="AF11" i="44" s="1"/>
  <c r="AG11" i="44" a="1"/>
  <c r="AG11" i="44" s="1"/>
  <c r="AH11" i="44" a="1"/>
  <c r="AH11" i="44"/>
  <c r="AI11" i="44" a="1"/>
  <c r="AI11" i="44" s="1"/>
  <c r="AJ11" i="44" a="1"/>
  <c r="AJ11" i="44" s="1"/>
  <c r="F12" i="44" a="1"/>
  <c r="F12" i="44" s="1"/>
  <c r="G12" i="44" a="1"/>
  <c r="G12" i="44"/>
  <c r="H12" i="44" a="1"/>
  <c r="H12" i="44" s="1"/>
  <c r="I12" i="44" a="1"/>
  <c r="I12" i="44" s="1"/>
  <c r="J12" i="44" a="1"/>
  <c r="J12" i="44" s="1"/>
  <c r="K12" i="44" a="1"/>
  <c r="K12" i="44"/>
  <c r="L12" i="44" a="1"/>
  <c r="L12" i="44" s="1"/>
  <c r="M12" i="44" a="1"/>
  <c r="M12" i="44" s="1"/>
  <c r="N12" i="44" a="1"/>
  <c r="N12" i="44" s="1"/>
  <c r="O12" i="44" a="1"/>
  <c r="O12" i="44"/>
  <c r="P12" i="44" a="1"/>
  <c r="P12" i="44" s="1"/>
  <c r="Q12" i="44" a="1"/>
  <c r="Q12" i="44" s="1"/>
  <c r="R12" i="44" a="1"/>
  <c r="R12" i="44" s="1"/>
  <c r="S12" i="44" a="1"/>
  <c r="S12" i="44"/>
  <c r="T12" i="44" a="1"/>
  <c r="T12" i="44" s="1"/>
  <c r="U12" i="44" a="1"/>
  <c r="U12" i="44" s="1"/>
  <c r="V12" i="44" a="1"/>
  <c r="V12" i="44" s="1"/>
  <c r="W12" i="44" a="1"/>
  <c r="W12" i="44"/>
  <c r="X12" i="44" a="1"/>
  <c r="X12" i="44" s="1"/>
  <c r="Y12" i="44" a="1"/>
  <c r="Y12" i="44" s="1"/>
  <c r="Z12" i="44" a="1"/>
  <c r="Z12" i="44" s="1"/>
  <c r="AA12" i="44" a="1"/>
  <c r="AA12" i="44"/>
  <c r="AB12" i="44" a="1"/>
  <c r="AB12" i="44" s="1"/>
  <c r="AC12" i="44" a="1"/>
  <c r="AC12" i="44" s="1"/>
  <c r="AD12" i="44" a="1"/>
  <c r="AD12" i="44" s="1"/>
  <c r="AE12" i="44" a="1"/>
  <c r="AE12" i="44"/>
  <c r="AF12" i="44" a="1"/>
  <c r="AF12" i="44" s="1"/>
  <c r="AG12" i="44" a="1"/>
  <c r="AG12" i="44" s="1"/>
  <c r="AH12" i="44" a="1"/>
  <c r="AH12" i="44" s="1"/>
  <c r="AI12" i="44" a="1"/>
  <c r="AI12" i="44"/>
  <c r="AJ12" i="44" a="1"/>
  <c r="AJ12" i="44" s="1"/>
  <c r="F13" i="44" a="1"/>
  <c r="F13" i="44" s="1"/>
  <c r="G13" i="44" a="1"/>
  <c r="G13" i="44" s="1"/>
  <c r="H13" i="44" a="1"/>
  <c r="H13" i="44"/>
  <c r="I13" i="44" a="1"/>
  <c r="I13" i="44" s="1"/>
  <c r="J13" i="44" a="1"/>
  <c r="J13" i="44" s="1"/>
  <c r="K13" i="44" a="1"/>
  <c r="K13" i="44" s="1"/>
  <c r="L13" i="44" a="1"/>
  <c r="L13" i="44"/>
  <c r="M13" i="44" a="1"/>
  <c r="M13" i="44" s="1"/>
  <c r="N13" i="44" a="1"/>
  <c r="N13" i="44" s="1"/>
  <c r="O13" i="44" a="1"/>
  <c r="O13" i="44" s="1"/>
  <c r="P13" i="44" a="1"/>
  <c r="P13" i="44"/>
  <c r="Q13" i="44" a="1"/>
  <c r="Q13" i="44" s="1"/>
  <c r="R13" i="44" a="1"/>
  <c r="R13" i="44" s="1"/>
  <c r="S13" i="44" a="1"/>
  <c r="S13" i="44" s="1"/>
  <c r="T13" i="44" a="1"/>
  <c r="T13" i="44"/>
  <c r="U13" i="44" a="1"/>
  <c r="U13" i="44" s="1"/>
  <c r="V13" i="44" a="1"/>
  <c r="V13" i="44" s="1"/>
  <c r="W13" i="44" a="1"/>
  <c r="W13" i="44" s="1"/>
  <c r="X13" i="44" a="1"/>
  <c r="X13" i="44"/>
  <c r="Y13" i="44" a="1"/>
  <c r="Y13" i="44" s="1"/>
  <c r="Z13" i="44" a="1"/>
  <c r="Z13" i="44" s="1"/>
  <c r="AA13" i="44" a="1"/>
  <c r="AA13" i="44" s="1"/>
  <c r="AB13" i="44" a="1"/>
  <c r="AB13" i="44"/>
  <c r="AC13" i="44" a="1"/>
  <c r="AC13" i="44" s="1"/>
  <c r="AD13" i="44" a="1"/>
  <c r="AD13" i="44" s="1"/>
  <c r="AE13" i="44" a="1"/>
  <c r="AE13" i="44" s="1"/>
  <c r="AF13" i="44" a="1"/>
  <c r="AF13" i="44"/>
  <c r="AG13" i="44" a="1"/>
  <c r="AG13" i="44" s="1"/>
  <c r="AH13" i="44" a="1"/>
  <c r="AH13" i="44" s="1"/>
  <c r="AI13" i="44" a="1"/>
  <c r="AI13" i="44" s="1"/>
  <c r="AJ13" i="44" a="1"/>
  <c r="AJ13" i="44"/>
  <c r="F14" i="44" a="1"/>
  <c r="F14" i="44" s="1"/>
  <c r="G14" i="44" a="1"/>
  <c r="G14" i="44" s="1"/>
  <c r="H14" i="44" a="1"/>
  <c r="H14" i="44" s="1"/>
  <c r="I14" i="44" a="1"/>
  <c r="I14" i="44"/>
  <c r="J14" i="44" a="1"/>
  <c r="J14" i="44" s="1"/>
  <c r="K14" i="44" a="1"/>
  <c r="K14" i="44" s="1"/>
  <c r="L14" i="44" a="1"/>
  <c r="L14" i="44" s="1"/>
  <c r="M14" i="44" a="1"/>
  <c r="M14" i="44"/>
  <c r="N14" i="44" a="1"/>
  <c r="N14" i="44" s="1"/>
  <c r="O14" i="44" a="1"/>
  <c r="O14" i="44" s="1"/>
  <c r="P14" i="44" a="1"/>
  <c r="P14" i="44" s="1"/>
  <c r="Q14" i="44" a="1"/>
  <c r="Q14" i="44"/>
  <c r="R14" i="44" a="1"/>
  <c r="R14" i="44" s="1"/>
  <c r="S14" i="44" a="1"/>
  <c r="S14" i="44" s="1"/>
  <c r="T14" i="44" a="1"/>
  <c r="T14" i="44" s="1"/>
  <c r="U14" i="44" a="1"/>
  <c r="U14" i="44"/>
  <c r="V14" i="44" a="1"/>
  <c r="V14" i="44" s="1"/>
  <c r="W14" i="44" a="1"/>
  <c r="W14" i="44" s="1"/>
  <c r="X14" i="44" a="1"/>
  <c r="X14" i="44" s="1"/>
  <c r="Y14" i="44" a="1"/>
  <c r="Y14" i="44"/>
  <c r="Z14" i="44" a="1"/>
  <c r="Z14" i="44" s="1"/>
  <c r="AA14" i="44" a="1"/>
  <c r="AA14" i="44" s="1"/>
  <c r="AB14" i="44" a="1"/>
  <c r="AB14" i="44" s="1"/>
  <c r="AC14" i="44" a="1"/>
  <c r="AC14" i="44"/>
  <c r="AD14" i="44" a="1"/>
  <c r="AD14" i="44" s="1"/>
  <c r="AE14" i="44" a="1"/>
  <c r="AE14" i="44" s="1"/>
  <c r="AF14" i="44" a="1"/>
  <c r="AF14" i="44" s="1"/>
  <c r="AG14" i="44" a="1"/>
  <c r="AG14" i="44"/>
  <c r="AH14" i="44" a="1"/>
  <c r="AH14" i="44" s="1"/>
  <c r="AI14" i="44" a="1"/>
  <c r="AI14" i="44" s="1"/>
  <c r="AJ14" i="44" a="1"/>
  <c r="AJ14" i="44" s="1"/>
  <c r="F15" i="44" a="1"/>
  <c r="F15" i="44"/>
  <c r="G15" i="44" a="1"/>
  <c r="G15" i="44" s="1"/>
  <c r="H15" i="44" a="1"/>
  <c r="H15" i="44" s="1"/>
  <c r="I15" i="44" a="1"/>
  <c r="I15" i="44" s="1"/>
  <c r="J15" i="44" a="1"/>
  <c r="J15" i="44"/>
  <c r="K15" i="44" a="1"/>
  <c r="K15" i="44" s="1"/>
  <c r="L15" i="44" a="1"/>
  <c r="L15" i="44" s="1"/>
  <c r="M15" i="44" a="1"/>
  <c r="M15" i="44" s="1"/>
  <c r="N15" i="44" a="1"/>
  <c r="N15" i="44"/>
  <c r="O15" i="44" a="1"/>
  <c r="O15" i="44" s="1"/>
  <c r="P15" i="44" a="1"/>
  <c r="P15" i="44" s="1"/>
  <c r="Q15" i="44" a="1"/>
  <c r="Q15" i="44" s="1"/>
  <c r="R15" i="44" a="1"/>
  <c r="R15" i="44"/>
  <c r="S15" i="44" a="1"/>
  <c r="S15" i="44" s="1"/>
  <c r="T15" i="44" a="1"/>
  <c r="T15" i="44" s="1"/>
  <c r="U15" i="44" a="1"/>
  <c r="U15" i="44" s="1"/>
  <c r="V15" i="44" a="1"/>
  <c r="V15" i="44"/>
  <c r="W15" i="44" a="1"/>
  <c r="W15" i="44" s="1"/>
  <c r="X15" i="44" a="1"/>
  <c r="X15" i="44" s="1"/>
  <c r="Y15" i="44" a="1"/>
  <c r="Y15" i="44" s="1"/>
  <c r="Z15" i="44" a="1"/>
  <c r="Z15" i="44"/>
  <c r="AA15" i="44" a="1"/>
  <c r="AA15" i="44" s="1"/>
  <c r="AB15" i="44" a="1"/>
  <c r="AB15" i="44" s="1"/>
  <c r="AC15" i="44" a="1"/>
  <c r="AC15" i="44" s="1"/>
  <c r="AD15" i="44" a="1"/>
  <c r="AD15" i="44"/>
  <c r="AE15" i="44" a="1"/>
  <c r="AE15" i="44" s="1"/>
  <c r="AF15" i="44" a="1"/>
  <c r="AF15" i="44" s="1"/>
  <c r="AG15" i="44" a="1"/>
  <c r="AG15" i="44" s="1"/>
  <c r="AH15" i="44" a="1"/>
  <c r="AH15" i="44"/>
  <c r="AI15" i="44" a="1"/>
  <c r="AI15" i="44" s="1"/>
  <c r="AJ15" i="44" a="1"/>
  <c r="AJ15" i="44" s="1"/>
  <c r="F16" i="44" a="1"/>
  <c r="F16" i="44" s="1"/>
  <c r="G16" i="44" a="1"/>
  <c r="G16" i="44"/>
  <c r="H16" i="44" a="1"/>
  <c r="H16" i="44" s="1"/>
  <c r="I16" i="44" a="1"/>
  <c r="I16" i="44" s="1"/>
  <c r="J16" i="44" a="1"/>
  <c r="J16" i="44" s="1"/>
  <c r="K16" i="44" a="1"/>
  <c r="K16" i="44"/>
  <c r="L16" i="44" a="1"/>
  <c r="L16" i="44" s="1"/>
  <c r="M16" i="44" a="1"/>
  <c r="M16" i="44" s="1"/>
  <c r="N16" i="44" a="1"/>
  <c r="N16" i="44" s="1"/>
  <c r="O16" i="44" a="1"/>
  <c r="O16" i="44"/>
  <c r="P16" i="44" a="1"/>
  <c r="P16" i="44" s="1"/>
  <c r="Q16" i="44" a="1"/>
  <c r="Q16" i="44" s="1"/>
  <c r="R16" i="44" a="1"/>
  <c r="R16" i="44" s="1"/>
  <c r="S16" i="44" a="1"/>
  <c r="S16" i="44"/>
  <c r="T16" i="44" a="1"/>
  <c r="T16" i="44" s="1"/>
  <c r="U16" i="44" a="1"/>
  <c r="U16" i="44" s="1"/>
  <c r="V16" i="44" a="1"/>
  <c r="V16" i="44" s="1"/>
  <c r="W16" i="44" a="1"/>
  <c r="W16" i="44"/>
  <c r="X16" i="44" a="1"/>
  <c r="X16" i="44" s="1"/>
  <c r="Y16" i="44" a="1"/>
  <c r="Y16" i="44" s="1"/>
  <c r="Z16" i="44" a="1"/>
  <c r="Z16" i="44" s="1"/>
  <c r="AA16" i="44" a="1"/>
  <c r="AA16" i="44"/>
  <c r="AB16" i="44" a="1"/>
  <c r="AB16" i="44" s="1"/>
  <c r="AC16" i="44" a="1"/>
  <c r="AC16" i="44" s="1"/>
  <c r="AD16" i="44" a="1"/>
  <c r="AD16" i="44" s="1"/>
  <c r="AE16" i="44" a="1"/>
  <c r="AE16" i="44"/>
  <c r="AF16" i="44" a="1"/>
  <c r="AF16" i="44" s="1"/>
  <c r="AG16" i="44" a="1"/>
  <c r="AG16" i="44" s="1"/>
  <c r="AH16" i="44" a="1"/>
  <c r="AH16" i="44" s="1"/>
  <c r="AI16" i="44" a="1"/>
  <c r="AI16" i="44"/>
  <c r="AJ16" i="44" a="1"/>
  <c r="AJ16" i="44" s="1"/>
  <c r="F17" i="44" a="1"/>
  <c r="F17" i="44" s="1"/>
  <c r="G17" i="44" a="1"/>
  <c r="G17" i="44" s="1"/>
  <c r="H17" i="44" a="1"/>
  <c r="H17" i="44"/>
  <c r="I17" i="44" a="1"/>
  <c r="I17" i="44" s="1"/>
  <c r="J17" i="44" a="1"/>
  <c r="J17" i="44" s="1"/>
  <c r="K17" i="44" a="1"/>
  <c r="K17" i="44" s="1"/>
  <c r="L17" i="44" a="1"/>
  <c r="L17" i="44"/>
  <c r="M17" i="44" a="1"/>
  <c r="M17" i="44" s="1"/>
  <c r="N17" i="44" a="1"/>
  <c r="N17" i="44" s="1"/>
  <c r="O17" i="44" a="1"/>
  <c r="O17" i="44" s="1"/>
  <c r="P17" i="44" a="1"/>
  <c r="P17" i="44"/>
  <c r="Q17" i="44" a="1"/>
  <c r="Q17" i="44" s="1"/>
  <c r="R17" i="44" a="1"/>
  <c r="R17" i="44" s="1"/>
  <c r="S17" i="44" a="1"/>
  <c r="S17" i="44" s="1"/>
  <c r="T17" i="44" a="1"/>
  <c r="T17" i="44"/>
  <c r="U17" i="44" a="1"/>
  <c r="U17" i="44" s="1"/>
  <c r="V17" i="44" a="1"/>
  <c r="V17" i="44" s="1"/>
  <c r="W17" i="44" a="1"/>
  <c r="W17" i="44" s="1"/>
  <c r="X17" i="44" a="1"/>
  <c r="X17" i="44"/>
  <c r="Y17" i="44" a="1"/>
  <c r="Y17" i="44" s="1"/>
  <c r="Z17" i="44" a="1"/>
  <c r="Z17" i="44" s="1"/>
  <c r="AA17" i="44" a="1"/>
  <c r="AA17" i="44" s="1"/>
  <c r="AB17" i="44" a="1"/>
  <c r="AB17" i="44"/>
  <c r="AC17" i="44" a="1"/>
  <c r="AC17" i="44" s="1"/>
  <c r="AD17" i="44" a="1"/>
  <c r="AD17" i="44" s="1"/>
  <c r="AE17" i="44" a="1"/>
  <c r="AE17" i="44" s="1"/>
  <c r="AF17" i="44" a="1"/>
  <c r="AF17" i="44"/>
  <c r="AG17" i="44" a="1"/>
  <c r="AG17" i="44" s="1"/>
  <c r="AH17" i="44" a="1"/>
  <c r="AH17" i="44" s="1"/>
  <c r="AI17" i="44" a="1"/>
  <c r="AI17" i="44" s="1"/>
  <c r="AJ17" i="44" a="1"/>
  <c r="AJ17" i="44"/>
  <c r="G9" i="44" a="1"/>
  <c r="G9" i="44" s="1"/>
  <c r="H9" i="44" a="1"/>
  <c r="H9" i="44" s="1"/>
  <c r="I9" i="44" a="1"/>
  <c r="I9" i="44" s="1"/>
  <c r="J9" i="44" a="1"/>
  <c r="J9" i="44"/>
  <c r="K9" i="44" a="1"/>
  <c r="K9" i="44" s="1"/>
  <c r="L9" i="44" a="1"/>
  <c r="L9" i="44" s="1"/>
  <c r="M9" i="44" a="1"/>
  <c r="M9" i="44" s="1"/>
  <c r="N9" i="44" a="1"/>
  <c r="N9" i="44"/>
  <c r="O9" i="44" a="1"/>
  <c r="O9" i="44" s="1"/>
  <c r="P9" i="44" a="1"/>
  <c r="P9" i="44" s="1"/>
  <c r="Q9" i="44" a="1"/>
  <c r="Q9" i="44" s="1"/>
  <c r="R9" i="44" a="1"/>
  <c r="R9" i="44"/>
  <c r="S9" i="44" a="1"/>
  <c r="S9" i="44" s="1"/>
  <c r="T9" i="44" a="1"/>
  <c r="T9" i="44" s="1"/>
  <c r="U9" i="44" a="1"/>
  <c r="U9" i="44" s="1"/>
  <c r="V9" i="44" a="1"/>
  <c r="V9" i="44"/>
  <c r="W9" i="44" a="1"/>
  <c r="W9" i="44" s="1"/>
  <c r="X9" i="44" a="1"/>
  <c r="X9" i="44" s="1"/>
  <c r="Y9" i="44" a="1"/>
  <c r="Y9" i="44" s="1"/>
  <c r="Z9" i="44" a="1"/>
  <c r="Z9" i="44"/>
  <c r="AA9" i="44" a="1"/>
  <c r="AA9" i="44" s="1"/>
  <c r="AB9" i="44" a="1"/>
  <c r="AB9" i="44" s="1"/>
  <c r="AC9" i="44" a="1"/>
  <c r="AC9" i="44" s="1"/>
  <c r="AD9" i="44" a="1"/>
  <c r="AD9" i="44"/>
  <c r="AE9" i="44" a="1"/>
  <c r="AE9" i="44" s="1"/>
  <c r="AF9" i="44" a="1"/>
  <c r="AF9" i="44" s="1"/>
  <c r="AG9" i="44" a="1"/>
  <c r="AG9" i="44" s="1"/>
  <c r="AH9" i="44" a="1"/>
  <c r="AH9" i="44"/>
  <c r="AI9" i="44" a="1"/>
  <c r="AI9" i="44" s="1"/>
  <c r="AJ9" i="44" a="1"/>
  <c r="AJ9" i="44" s="1"/>
  <c r="F10" i="41" a="1"/>
  <c r="F10" i="41" s="1"/>
  <c r="G10" i="41" a="1"/>
  <c r="G10" i="41" s="1"/>
  <c r="H10" i="41" a="1"/>
  <c r="H10" i="41" s="1"/>
  <c r="I10" i="41" a="1"/>
  <c r="I10" i="41"/>
  <c r="J10" i="41" a="1"/>
  <c r="J10" i="41" s="1"/>
  <c r="K10" i="41" a="1"/>
  <c r="K10" i="41" s="1"/>
  <c r="L10" i="41" a="1"/>
  <c r="L10" i="41" s="1"/>
  <c r="M10" i="41" a="1"/>
  <c r="M10" i="41"/>
  <c r="N10" i="41" a="1"/>
  <c r="N10" i="41" s="1"/>
  <c r="O10" i="41" a="1"/>
  <c r="O10" i="41" s="1"/>
  <c r="P10" i="41" a="1"/>
  <c r="P10" i="41" s="1"/>
  <c r="Q10" i="41" a="1"/>
  <c r="Q10" i="41"/>
  <c r="R10" i="41" a="1"/>
  <c r="R10" i="41" s="1"/>
  <c r="S10" i="41" a="1"/>
  <c r="S10" i="41" s="1"/>
  <c r="T10" i="41" a="1"/>
  <c r="T10" i="41" s="1"/>
  <c r="U10" i="41" a="1"/>
  <c r="U10" i="41"/>
  <c r="V10" i="41" a="1"/>
  <c r="V10" i="41" s="1"/>
  <c r="W10" i="41" a="1"/>
  <c r="W10" i="41" s="1"/>
  <c r="X10" i="41" a="1"/>
  <c r="X10" i="41" s="1"/>
  <c r="Y10" i="41" a="1"/>
  <c r="Y10" i="41"/>
  <c r="Z10" i="41" a="1"/>
  <c r="Z10" i="41" s="1"/>
  <c r="AA10" i="41" a="1"/>
  <c r="AA10" i="41" s="1"/>
  <c r="AB10" i="41" a="1"/>
  <c r="AB10" i="41" s="1"/>
  <c r="AC10" i="41" a="1"/>
  <c r="AC10" i="41"/>
  <c r="AD10" i="41" a="1"/>
  <c r="AD10" i="41" s="1"/>
  <c r="AE10" i="41" a="1"/>
  <c r="AE10" i="41" s="1"/>
  <c r="AF10" i="41" a="1"/>
  <c r="AF10" i="41" s="1"/>
  <c r="AG10" i="41" a="1"/>
  <c r="AG10" i="41"/>
  <c r="AH10" i="41" a="1"/>
  <c r="AH10" i="41" s="1"/>
  <c r="AI10" i="41" a="1"/>
  <c r="AI10" i="41" s="1"/>
  <c r="AJ10" i="41" a="1"/>
  <c r="AJ10" i="41" s="1"/>
  <c r="F11" i="41" a="1"/>
  <c r="F11" i="41"/>
  <c r="G11" i="41" a="1"/>
  <c r="G11" i="41" s="1"/>
  <c r="H11" i="41" a="1"/>
  <c r="H11" i="41" s="1"/>
  <c r="I11" i="41" a="1"/>
  <c r="I11" i="41" s="1"/>
  <c r="J11" i="41" a="1"/>
  <c r="J11" i="41"/>
  <c r="K11" i="41" a="1"/>
  <c r="K11" i="41" s="1"/>
  <c r="L11" i="41" a="1"/>
  <c r="L11" i="41" s="1"/>
  <c r="M11" i="41" a="1"/>
  <c r="M11" i="41" s="1"/>
  <c r="N11" i="41" a="1"/>
  <c r="N11" i="41"/>
  <c r="O11" i="41" a="1"/>
  <c r="O11" i="41" s="1"/>
  <c r="P11" i="41" a="1"/>
  <c r="P11" i="41" s="1"/>
  <c r="Q11" i="41" a="1"/>
  <c r="Q11" i="41" s="1"/>
  <c r="R11" i="41" a="1"/>
  <c r="R11" i="41"/>
  <c r="S11" i="41" a="1"/>
  <c r="S11" i="41" s="1"/>
  <c r="T11" i="41" a="1"/>
  <c r="T11" i="41" s="1"/>
  <c r="U11" i="41" a="1"/>
  <c r="U11" i="41" s="1"/>
  <c r="V11" i="41" a="1"/>
  <c r="V11" i="41"/>
  <c r="W11" i="41" a="1"/>
  <c r="W11" i="41" s="1"/>
  <c r="X11" i="41" a="1"/>
  <c r="X11" i="41" s="1"/>
  <c r="Y11" i="41" a="1"/>
  <c r="Y11" i="41" s="1"/>
  <c r="Z11" i="41" a="1"/>
  <c r="Z11" i="41"/>
  <c r="AA11" i="41" a="1"/>
  <c r="AA11" i="41" s="1"/>
  <c r="AB11" i="41" a="1"/>
  <c r="AB11" i="41" s="1"/>
  <c r="AC11" i="41" a="1"/>
  <c r="AC11" i="41" s="1"/>
  <c r="AD11" i="41" a="1"/>
  <c r="AD11" i="41"/>
  <c r="AE11" i="41" a="1"/>
  <c r="AE11" i="41" s="1"/>
  <c r="AF11" i="41" a="1"/>
  <c r="AF11" i="41" s="1"/>
  <c r="AG11" i="41" a="1"/>
  <c r="AG11" i="41" s="1"/>
  <c r="AH11" i="41" a="1"/>
  <c r="AH11" i="41"/>
  <c r="AI11" i="41" a="1"/>
  <c r="AI11" i="41" s="1"/>
  <c r="AJ11" i="41" a="1"/>
  <c r="AJ11" i="41" s="1"/>
  <c r="F12" i="41" a="1"/>
  <c r="F12" i="41" s="1"/>
  <c r="G12" i="41" a="1"/>
  <c r="G12" i="41"/>
  <c r="H12" i="41" a="1"/>
  <c r="H12" i="41" s="1"/>
  <c r="I12" i="41" a="1"/>
  <c r="I12" i="41" s="1"/>
  <c r="J12" i="41" a="1"/>
  <c r="J12" i="41" s="1"/>
  <c r="K12" i="41" a="1"/>
  <c r="K12" i="41"/>
  <c r="L12" i="41" a="1"/>
  <c r="L12" i="41" s="1"/>
  <c r="M12" i="41" a="1"/>
  <c r="M12" i="41" s="1"/>
  <c r="N12" i="41" a="1"/>
  <c r="N12" i="41" s="1"/>
  <c r="O12" i="41" a="1"/>
  <c r="O12" i="41"/>
  <c r="P12" i="41" a="1"/>
  <c r="P12" i="41" s="1"/>
  <c r="Q12" i="41" a="1"/>
  <c r="Q12" i="41" s="1"/>
  <c r="R12" i="41" a="1"/>
  <c r="R12" i="41" s="1"/>
  <c r="S12" i="41" a="1"/>
  <c r="S12" i="41"/>
  <c r="T12" i="41" a="1"/>
  <c r="T12" i="41" s="1"/>
  <c r="U12" i="41" a="1"/>
  <c r="U12" i="41" s="1"/>
  <c r="V12" i="41" a="1"/>
  <c r="V12" i="41" s="1"/>
  <c r="W12" i="41" a="1"/>
  <c r="W12" i="41"/>
  <c r="X12" i="41" a="1"/>
  <c r="X12" i="41" s="1"/>
  <c r="Y12" i="41" a="1"/>
  <c r="Y12" i="41" s="1"/>
  <c r="Z12" i="41" a="1"/>
  <c r="Z12" i="41" s="1"/>
  <c r="AA12" i="41" a="1"/>
  <c r="AA12" i="41"/>
  <c r="AB12" i="41" a="1"/>
  <c r="AB12" i="41" s="1"/>
  <c r="AC12" i="41" a="1"/>
  <c r="AC12" i="41" s="1"/>
  <c r="AD12" i="41" a="1"/>
  <c r="AD12" i="41" s="1"/>
  <c r="AE12" i="41" a="1"/>
  <c r="AE12" i="41"/>
  <c r="AF12" i="41" a="1"/>
  <c r="AF12" i="41" s="1"/>
  <c r="AG12" i="41" a="1"/>
  <c r="AG12" i="41" s="1"/>
  <c r="AH12" i="41" a="1"/>
  <c r="AH12" i="41" s="1"/>
  <c r="AI12" i="41" a="1"/>
  <c r="AI12" i="41"/>
  <c r="AJ12" i="41" a="1"/>
  <c r="AJ12" i="41" s="1"/>
  <c r="F13" i="41" a="1"/>
  <c r="F13" i="41" s="1"/>
  <c r="G13" i="41" a="1"/>
  <c r="G13" i="41" s="1"/>
  <c r="H13" i="41" a="1"/>
  <c r="H13" i="41"/>
  <c r="I13" i="41" a="1"/>
  <c r="I13" i="41" s="1"/>
  <c r="J13" i="41" a="1"/>
  <c r="J13" i="41" s="1"/>
  <c r="K13" i="41" a="1"/>
  <c r="K13" i="41" s="1"/>
  <c r="L13" i="41" a="1"/>
  <c r="L13" i="41"/>
  <c r="M13" i="41" a="1"/>
  <c r="M13" i="41" s="1"/>
  <c r="N13" i="41" a="1"/>
  <c r="N13" i="41" s="1"/>
  <c r="O13" i="41" a="1"/>
  <c r="O13" i="41" s="1"/>
  <c r="P13" i="41" a="1"/>
  <c r="P13" i="41"/>
  <c r="Q13" i="41" a="1"/>
  <c r="Q13" i="41" s="1"/>
  <c r="R13" i="41" a="1"/>
  <c r="R13" i="41" s="1"/>
  <c r="S13" i="41" a="1"/>
  <c r="S13" i="41" s="1"/>
  <c r="T13" i="41" a="1"/>
  <c r="T13" i="41"/>
  <c r="U13" i="41" a="1"/>
  <c r="U13" i="41" s="1"/>
  <c r="V13" i="41" a="1"/>
  <c r="V13" i="41" s="1"/>
  <c r="W13" i="41" a="1"/>
  <c r="W13" i="41" s="1"/>
  <c r="X13" i="41" a="1"/>
  <c r="X13" i="41"/>
  <c r="Y13" i="41" a="1"/>
  <c r="Y13" i="41" s="1"/>
  <c r="Z13" i="41" a="1"/>
  <c r="Z13" i="41" s="1"/>
  <c r="AA13" i="41" a="1"/>
  <c r="AA13" i="41" s="1"/>
  <c r="AB13" i="41" a="1"/>
  <c r="AB13" i="41"/>
  <c r="AC13" i="41" a="1"/>
  <c r="AC13" i="41" s="1"/>
  <c r="AD13" i="41" a="1"/>
  <c r="AD13" i="41" s="1"/>
  <c r="AE13" i="41" a="1"/>
  <c r="AE13" i="41" s="1"/>
  <c r="AF13" i="41" a="1"/>
  <c r="AF13" i="41"/>
  <c r="AG13" i="41" a="1"/>
  <c r="AG13" i="41" s="1"/>
  <c r="AH13" i="41" a="1"/>
  <c r="AH13" i="41" s="1"/>
  <c r="AI13" i="41" a="1"/>
  <c r="AI13" i="41" s="1"/>
  <c r="AJ13" i="41" a="1"/>
  <c r="AJ13" i="41"/>
  <c r="F14" i="41" a="1"/>
  <c r="F14" i="41" s="1"/>
  <c r="G14" i="41" a="1"/>
  <c r="G14" i="41" s="1"/>
  <c r="H14" i="41" a="1"/>
  <c r="H14" i="41" s="1"/>
  <c r="I14" i="41" a="1"/>
  <c r="I14" i="41"/>
  <c r="J14" i="41" a="1"/>
  <c r="J14" i="41" s="1"/>
  <c r="K14" i="41" a="1"/>
  <c r="K14" i="41" s="1"/>
  <c r="L14" i="41" a="1"/>
  <c r="L14" i="41" s="1"/>
  <c r="M14" i="41" a="1"/>
  <c r="M14" i="41"/>
  <c r="N14" i="41" a="1"/>
  <c r="N14" i="41" s="1"/>
  <c r="O14" i="41" a="1"/>
  <c r="O14" i="41" s="1"/>
  <c r="P14" i="41" a="1"/>
  <c r="P14" i="41" s="1"/>
  <c r="Q14" i="41" a="1"/>
  <c r="Q14" i="41"/>
  <c r="R14" i="41" a="1"/>
  <c r="R14" i="41" s="1"/>
  <c r="S14" i="41" a="1"/>
  <c r="S14" i="41" s="1"/>
  <c r="T14" i="41" a="1"/>
  <c r="T14" i="41" s="1"/>
  <c r="U14" i="41" a="1"/>
  <c r="U14" i="41"/>
  <c r="V14" i="41" a="1"/>
  <c r="V14" i="41" s="1"/>
  <c r="W14" i="41" a="1"/>
  <c r="W14" i="41" s="1"/>
  <c r="X14" i="41" a="1"/>
  <c r="X14" i="41" s="1"/>
  <c r="Y14" i="41" a="1"/>
  <c r="Y14" i="41"/>
  <c r="Z14" i="41" a="1"/>
  <c r="Z14" i="41" s="1"/>
  <c r="AA14" i="41" a="1"/>
  <c r="AA14" i="41" s="1"/>
  <c r="AB14" i="41" a="1"/>
  <c r="AB14" i="41" s="1"/>
  <c r="AC14" i="41" a="1"/>
  <c r="AC14" i="41"/>
  <c r="AD14" i="41" a="1"/>
  <c r="AD14" i="41" s="1"/>
  <c r="AE14" i="41" a="1"/>
  <c r="AE14" i="41" s="1"/>
  <c r="AF14" i="41" a="1"/>
  <c r="AF14" i="41" s="1"/>
  <c r="AG14" i="41" a="1"/>
  <c r="AG14" i="41"/>
  <c r="AH14" i="41" a="1"/>
  <c r="AH14" i="41" s="1"/>
  <c r="AI14" i="41" a="1"/>
  <c r="AI14" i="41" s="1"/>
  <c r="AJ14" i="41" a="1"/>
  <c r="AJ14" i="41" s="1"/>
  <c r="F15" i="41" a="1"/>
  <c r="F15" i="41"/>
  <c r="G15" i="41" a="1"/>
  <c r="G15" i="41" s="1"/>
  <c r="H15" i="41" a="1"/>
  <c r="H15" i="41" s="1"/>
  <c r="I15" i="41" a="1"/>
  <c r="I15" i="41" s="1"/>
  <c r="J15" i="41" a="1"/>
  <c r="J15" i="41"/>
  <c r="K15" i="41" a="1"/>
  <c r="K15" i="41" s="1"/>
  <c r="L15" i="41" a="1"/>
  <c r="L15" i="41" s="1"/>
  <c r="M15" i="41" a="1"/>
  <c r="M15" i="41" s="1"/>
  <c r="N15" i="41" a="1"/>
  <c r="N15" i="41"/>
  <c r="O15" i="41" a="1"/>
  <c r="O15" i="41" s="1"/>
  <c r="P15" i="41" a="1"/>
  <c r="P15" i="41" s="1"/>
  <c r="Q15" i="41" a="1"/>
  <c r="Q15" i="41" s="1"/>
  <c r="R15" i="41" a="1"/>
  <c r="R15" i="41"/>
  <c r="S15" i="41" a="1"/>
  <c r="S15" i="41" s="1"/>
  <c r="T15" i="41" a="1"/>
  <c r="T15" i="41" s="1"/>
  <c r="U15" i="41" a="1"/>
  <c r="U15" i="41" s="1"/>
  <c r="V15" i="41" a="1"/>
  <c r="V15" i="41"/>
  <c r="W15" i="41" a="1"/>
  <c r="W15" i="41" s="1"/>
  <c r="X15" i="41" a="1"/>
  <c r="X15" i="41" s="1"/>
  <c r="Y15" i="41" a="1"/>
  <c r="Y15" i="41" s="1"/>
  <c r="Z15" i="41" a="1"/>
  <c r="Z15" i="41"/>
  <c r="AA15" i="41" a="1"/>
  <c r="AA15" i="41" s="1"/>
  <c r="AB15" i="41" a="1"/>
  <c r="AB15" i="41" s="1"/>
  <c r="AC15" i="41" a="1"/>
  <c r="AC15" i="41" s="1"/>
  <c r="AD15" i="41" a="1"/>
  <c r="AD15" i="41"/>
  <c r="AE15" i="41" a="1"/>
  <c r="AE15" i="41" s="1"/>
  <c r="AF15" i="41" a="1"/>
  <c r="AF15" i="41" s="1"/>
  <c r="AG15" i="41" a="1"/>
  <c r="AG15" i="41" s="1"/>
  <c r="AH15" i="41" a="1"/>
  <c r="AH15" i="41"/>
  <c r="AI15" i="41" a="1"/>
  <c r="AI15" i="41" s="1"/>
  <c r="AJ15" i="41" a="1"/>
  <c r="AJ15" i="41" s="1"/>
  <c r="F16" i="41" a="1"/>
  <c r="F16" i="41" s="1"/>
  <c r="G16" i="41" a="1"/>
  <c r="G16" i="41"/>
  <c r="H16" i="41" a="1"/>
  <c r="H16" i="41" s="1"/>
  <c r="I16" i="41" a="1"/>
  <c r="I16" i="41" s="1"/>
  <c r="J16" i="41" a="1"/>
  <c r="J16" i="41" s="1"/>
  <c r="K16" i="41" a="1"/>
  <c r="K16" i="41"/>
  <c r="L16" i="41" a="1"/>
  <c r="L16" i="41" s="1"/>
  <c r="M16" i="41" a="1"/>
  <c r="M16" i="41" s="1"/>
  <c r="N16" i="41" a="1"/>
  <c r="N16" i="41" s="1"/>
  <c r="O16" i="41" a="1"/>
  <c r="O16" i="41"/>
  <c r="P16" i="41" a="1"/>
  <c r="P16" i="41" s="1"/>
  <c r="Q16" i="41" a="1"/>
  <c r="Q16" i="41" s="1"/>
  <c r="R16" i="41" a="1"/>
  <c r="R16" i="41" s="1"/>
  <c r="S16" i="41" a="1"/>
  <c r="S16" i="41"/>
  <c r="T16" i="41" a="1"/>
  <c r="T16" i="41" s="1"/>
  <c r="U16" i="41" a="1"/>
  <c r="U16" i="41" s="1"/>
  <c r="V16" i="41" a="1"/>
  <c r="V16" i="41" s="1"/>
  <c r="W16" i="41" a="1"/>
  <c r="W16" i="41"/>
  <c r="X16" i="41" a="1"/>
  <c r="X16" i="41" s="1"/>
  <c r="Y16" i="41" a="1"/>
  <c r="Y16" i="41" s="1"/>
  <c r="Z16" i="41" a="1"/>
  <c r="Z16" i="41" s="1"/>
  <c r="AA16" i="41" a="1"/>
  <c r="AA16" i="41"/>
  <c r="AB16" i="41" a="1"/>
  <c r="AB16" i="41" s="1"/>
  <c r="AC16" i="41" a="1"/>
  <c r="AC16" i="41" s="1"/>
  <c r="AD16" i="41" a="1"/>
  <c r="AD16" i="41" s="1"/>
  <c r="AE16" i="41" a="1"/>
  <c r="AE16" i="41"/>
  <c r="AF16" i="41" a="1"/>
  <c r="AF16" i="41" s="1"/>
  <c r="AG16" i="41" a="1"/>
  <c r="AG16" i="41" s="1"/>
  <c r="AH16" i="41" a="1"/>
  <c r="AH16" i="41" s="1"/>
  <c r="AI16" i="41" a="1"/>
  <c r="AI16" i="41"/>
  <c r="AJ16" i="41" a="1"/>
  <c r="AJ16" i="41" s="1"/>
  <c r="F17" i="41" a="1"/>
  <c r="F17" i="41" s="1"/>
  <c r="G17" i="41" a="1"/>
  <c r="G17" i="41" s="1"/>
  <c r="H17" i="41" a="1"/>
  <c r="H17" i="41"/>
  <c r="I17" i="41" a="1"/>
  <c r="I17" i="41" s="1"/>
  <c r="J17" i="41" a="1"/>
  <c r="J17" i="41" s="1"/>
  <c r="K17" i="41" a="1"/>
  <c r="K17" i="41" s="1"/>
  <c r="L17" i="41" a="1"/>
  <c r="L17" i="41"/>
  <c r="M17" i="41" a="1"/>
  <c r="M17" i="41" s="1"/>
  <c r="N17" i="41" a="1"/>
  <c r="N17" i="41" s="1"/>
  <c r="O17" i="41" a="1"/>
  <c r="O17" i="41" s="1"/>
  <c r="P17" i="41" a="1"/>
  <c r="P17" i="41"/>
  <c r="Q17" i="41" a="1"/>
  <c r="Q17" i="41" s="1"/>
  <c r="R17" i="41" a="1"/>
  <c r="R17" i="41" s="1"/>
  <c r="S17" i="41" a="1"/>
  <c r="S17" i="41" s="1"/>
  <c r="T17" i="41" a="1"/>
  <c r="T17" i="41"/>
  <c r="U17" i="41" a="1"/>
  <c r="U17" i="41" s="1"/>
  <c r="V17" i="41" a="1"/>
  <c r="V17" i="41" s="1"/>
  <c r="W17" i="41" a="1"/>
  <c r="W17" i="41" s="1"/>
  <c r="X17" i="41" a="1"/>
  <c r="X17" i="41"/>
  <c r="Y17" i="41" a="1"/>
  <c r="Y17" i="41" s="1"/>
  <c r="Z17" i="41" a="1"/>
  <c r="Z17" i="41" s="1"/>
  <c r="AA17" i="41" a="1"/>
  <c r="AA17" i="41" s="1"/>
  <c r="AB17" i="41" a="1"/>
  <c r="AB17" i="41"/>
  <c r="AC17" i="41" a="1"/>
  <c r="AC17" i="41" s="1"/>
  <c r="AD17" i="41" a="1"/>
  <c r="AD17" i="41" s="1"/>
  <c r="AE17" i="41" a="1"/>
  <c r="AE17" i="41" s="1"/>
  <c r="AF17" i="41" a="1"/>
  <c r="AF17" i="41"/>
  <c r="AG17" i="41" a="1"/>
  <c r="AG17" i="41" s="1"/>
  <c r="AH17" i="41" a="1"/>
  <c r="AH17" i="41" s="1"/>
  <c r="AI17" i="41" a="1"/>
  <c r="AI17" i="41" s="1"/>
  <c r="AJ17" i="41" a="1"/>
  <c r="AJ17" i="41"/>
  <c r="G9" i="41" a="1"/>
  <c r="G9" i="41" s="1"/>
  <c r="H9" i="41" a="1"/>
  <c r="H9" i="41" s="1"/>
  <c r="I9" i="41" a="1"/>
  <c r="I9" i="41" s="1"/>
  <c r="J9" i="41" a="1"/>
  <c r="J9" i="41"/>
  <c r="K9" i="41" a="1"/>
  <c r="K9" i="41" s="1"/>
  <c r="L9" i="41" a="1"/>
  <c r="L9" i="41" s="1"/>
  <c r="M9" i="41" a="1"/>
  <c r="M9" i="41" s="1"/>
  <c r="N9" i="41" a="1"/>
  <c r="N9" i="41"/>
  <c r="O9" i="41" a="1"/>
  <c r="O9" i="41" s="1"/>
  <c r="P9" i="41" a="1"/>
  <c r="P9" i="41" s="1"/>
  <c r="Q9" i="41" a="1"/>
  <c r="Q9" i="41" s="1"/>
  <c r="R9" i="41" a="1"/>
  <c r="R9" i="41"/>
  <c r="S9" i="41" a="1"/>
  <c r="S9" i="41" s="1"/>
  <c r="T9" i="41" a="1"/>
  <c r="T9" i="41" s="1"/>
  <c r="U9" i="41" a="1"/>
  <c r="U9" i="41" s="1"/>
  <c r="V9" i="41" a="1"/>
  <c r="V9" i="41"/>
  <c r="W9" i="41" a="1"/>
  <c r="W9" i="41" s="1"/>
  <c r="X9" i="41" a="1"/>
  <c r="X9" i="41" s="1"/>
  <c r="Y9" i="41" a="1"/>
  <c r="Y9" i="41" s="1"/>
  <c r="Z9" i="41" a="1"/>
  <c r="Z9" i="41"/>
  <c r="AA9" i="41" a="1"/>
  <c r="AA9" i="41" s="1"/>
  <c r="AB9" i="41" a="1"/>
  <c r="AB9" i="41" s="1"/>
  <c r="AC9" i="41" a="1"/>
  <c r="AC9" i="41" s="1"/>
  <c r="AD9" i="41" a="1"/>
  <c r="AD9" i="41"/>
  <c r="AE9" i="41" a="1"/>
  <c r="AE9" i="41" s="1"/>
  <c r="AF9" i="41" a="1"/>
  <c r="AF9" i="41" s="1"/>
  <c r="AG9" i="41" a="1"/>
  <c r="AG9" i="41" s="1"/>
  <c r="AH9" i="41" a="1"/>
  <c r="AH9" i="41"/>
  <c r="AI9" i="41" a="1"/>
  <c r="AI9" i="41" s="1"/>
  <c r="AJ9" i="41" a="1"/>
  <c r="AJ9" i="41" s="1"/>
  <c r="F10" i="50" a="1"/>
  <c r="F10" i="50"/>
  <c r="G10" i="50" a="1"/>
  <c r="G10" i="50"/>
  <c r="H10" i="50" a="1"/>
  <c r="H10" i="50" s="1"/>
  <c r="I10" i="50" a="1"/>
  <c r="I10" i="50"/>
  <c r="J10" i="50" a="1"/>
  <c r="J10" i="50" s="1"/>
  <c r="K10" i="50" a="1"/>
  <c r="K10" i="50" s="1"/>
  <c r="L10" i="50" a="1"/>
  <c r="L10" i="50" s="1"/>
  <c r="M10" i="50" a="1"/>
  <c r="M10" i="50"/>
  <c r="N10" i="50" a="1"/>
  <c r="N10" i="50" s="1"/>
  <c r="O10" i="50" a="1"/>
  <c r="O10" i="50" s="1"/>
  <c r="P10" i="50" a="1"/>
  <c r="P10" i="50" s="1"/>
  <c r="Q10" i="50" a="1"/>
  <c r="Q10" i="50"/>
  <c r="R10" i="50" a="1"/>
  <c r="R10" i="50" s="1"/>
  <c r="S10" i="50" a="1"/>
  <c r="S10" i="50" s="1"/>
  <c r="T10" i="50" a="1"/>
  <c r="T10" i="50" s="1"/>
  <c r="U10" i="50" a="1"/>
  <c r="U10" i="50"/>
  <c r="V10" i="50" a="1"/>
  <c r="V10" i="50" s="1"/>
  <c r="W10" i="50" a="1"/>
  <c r="W10" i="50" s="1"/>
  <c r="X10" i="50" a="1"/>
  <c r="X10" i="50" s="1"/>
  <c r="Y10" i="50" a="1"/>
  <c r="Y10" i="50"/>
  <c r="Z10" i="50" a="1"/>
  <c r="Z10" i="50" s="1"/>
  <c r="AA10" i="50" a="1"/>
  <c r="AA10" i="50" s="1"/>
  <c r="AB10" i="50" a="1"/>
  <c r="AB10" i="50" s="1"/>
  <c r="AC10" i="50" a="1"/>
  <c r="AC10" i="50"/>
  <c r="AD10" i="50" a="1"/>
  <c r="AD10" i="50" s="1"/>
  <c r="AE10" i="50" a="1"/>
  <c r="AE10" i="50" s="1"/>
  <c r="AF10" i="50" a="1"/>
  <c r="AF10" i="50" s="1"/>
  <c r="AG10" i="50" a="1"/>
  <c r="AG10" i="50"/>
  <c r="AH10" i="50" a="1"/>
  <c r="AH10" i="50" s="1"/>
  <c r="AI10" i="50" a="1"/>
  <c r="AI10" i="50" s="1"/>
  <c r="AJ10" i="50" a="1"/>
  <c r="AJ10" i="50" s="1"/>
  <c r="F11" i="50" a="1"/>
  <c r="F11" i="50"/>
  <c r="G11" i="50" a="1"/>
  <c r="G11" i="50" s="1"/>
  <c r="H11" i="50" a="1"/>
  <c r="H11" i="50" s="1"/>
  <c r="I11" i="50" a="1"/>
  <c r="I11" i="50" s="1"/>
  <c r="J11" i="50" a="1"/>
  <c r="J11" i="50"/>
  <c r="K11" i="50" a="1"/>
  <c r="K11" i="50" s="1"/>
  <c r="L11" i="50" a="1"/>
  <c r="L11" i="50" s="1"/>
  <c r="M11" i="50" a="1"/>
  <c r="M11" i="50" s="1"/>
  <c r="N11" i="50" a="1"/>
  <c r="N11" i="50"/>
  <c r="O11" i="50" a="1"/>
  <c r="O11" i="50" s="1"/>
  <c r="P11" i="50" a="1"/>
  <c r="P11" i="50" s="1"/>
  <c r="Q11" i="50" a="1"/>
  <c r="Q11" i="50" s="1"/>
  <c r="R11" i="50" a="1"/>
  <c r="R11" i="50"/>
  <c r="S11" i="50" a="1"/>
  <c r="S11" i="50" s="1"/>
  <c r="T11" i="50" a="1"/>
  <c r="T11" i="50" s="1"/>
  <c r="U11" i="50" a="1"/>
  <c r="U11" i="50" s="1"/>
  <c r="V11" i="50" a="1"/>
  <c r="V11" i="50"/>
  <c r="W11" i="50" a="1"/>
  <c r="W11" i="50" s="1"/>
  <c r="X11" i="50" a="1"/>
  <c r="X11" i="50" s="1"/>
  <c r="Y11" i="50" a="1"/>
  <c r="Y11" i="50" s="1"/>
  <c r="Z11" i="50" a="1"/>
  <c r="Z11" i="50"/>
  <c r="AA11" i="50" a="1"/>
  <c r="AA11" i="50" s="1"/>
  <c r="AB11" i="50" a="1"/>
  <c r="AB11" i="50" s="1"/>
  <c r="AC11" i="50" a="1"/>
  <c r="AC11" i="50" s="1"/>
  <c r="AD11" i="50" a="1"/>
  <c r="AD11" i="50"/>
  <c r="AE11" i="50" a="1"/>
  <c r="AE11" i="50" s="1"/>
  <c r="AF11" i="50" a="1"/>
  <c r="AF11" i="50" s="1"/>
  <c r="AG11" i="50" a="1"/>
  <c r="AG11" i="50" s="1"/>
  <c r="AH11" i="50" a="1"/>
  <c r="AH11" i="50"/>
  <c r="AI11" i="50" a="1"/>
  <c r="AI11" i="50" s="1"/>
  <c r="AJ11" i="50" a="1"/>
  <c r="AJ11" i="50" s="1"/>
  <c r="F12" i="50" a="1"/>
  <c r="F12" i="50" s="1"/>
  <c r="G12" i="50" a="1"/>
  <c r="G12" i="50"/>
  <c r="H12" i="50" a="1"/>
  <c r="H12" i="50" s="1"/>
  <c r="I12" i="50" a="1"/>
  <c r="I12" i="50" s="1"/>
  <c r="J12" i="50" a="1"/>
  <c r="J12" i="50" s="1"/>
  <c r="K12" i="50" a="1"/>
  <c r="K12" i="50"/>
  <c r="L12" i="50" a="1"/>
  <c r="L12" i="50" s="1"/>
  <c r="M12" i="50" a="1"/>
  <c r="M12" i="50" s="1"/>
  <c r="N12" i="50" a="1"/>
  <c r="N12" i="50" s="1"/>
  <c r="O12" i="50" a="1"/>
  <c r="O12" i="50"/>
  <c r="P12" i="50" a="1"/>
  <c r="P12" i="50" s="1"/>
  <c r="Q12" i="50" a="1"/>
  <c r="Q12" i="50" s="1"/>
  <c r="R12" i="50" a="1"/>
  <c r="R12" i="50" s="1"/>
  <c r="S12" i="50" a="1"/>
  <c r="S12" i="50"/>
  <c r="T12" i="50" a="1"/>
  <c r="T12" i="50" s="1"/>
  <c r="U12" i="50" a="1"/>
  <c r="U12" i="50" s="1"/>
  <c r="V12" i="50" a="1"/>
  <c r="V12" i="50" s="1"/>
  <c r="W12" i="50" a="1"/>
  <c r="W12" i="50"/>
  <c r="X12" i="50" a="1"/>
  <c r="X12" i="50" s="1"/>
  <c r="Y12" i="50" a="1"/>
  <c r="Y12" i="50" s="1"/>
  <c r="Z12" i="50" a="1"/>
  <c r="Z12" i="50" s="1"/>
  <c r="AA12" i="50" a="1"/>
  <c r="AA12" i="50"/>
  <c r="AB12" i="50" a="1"/>
  <c r="AB12" i="50" s="1"/>
  <c r="AC12" i="50" a="1"/>
  <c r="AC12" i="50" s="1"/>
  <c r="AD12" i="50" a="1"/>
  <c r="AD12" i="50" s="1"/>
  <c r="AE12" i="50" a="1"/>
  <c r="AE12" i="50"/>
  <c r="AF12" i="50" a="1"/>
  <c r="AF12" i="50" s="1"/>
  <c r="AG12" i="50" a="1"/>
  <c r="AG12" i="50" s="1"/>
  <c r="AH12" i="50" a="1"/>
  <c r="AH12" i="50" s="1"/>
  <c r="AI12" i="50" a="1"/>
  <c r="AI12" i="50"/>
  <c r="AJ12" i="50" a="1"/>
  <c r="AJ12" i="50" s="1"/>
  <c r="F13" i="50" a="1"/>
  <c r="F13" i="50" s="1"/>
  <c r="G13" i="50" a="1"/>
  <c r="G13" i="50" s="1"/>
  <c r="H13" i="50" a="1"/>
  <c r="H13" i="50"/>
  <c r="I13" i="50" a="1"/>
  <c r="I13" i="50" s="1"/>
  <c r="J13" i="50" a="1"/>
  <c r="J13" i="50" s="1"/>
  <c r="K13" i="50" a="1"/>
  <c r="K13" i="50" s="1"/>
  <c r="L13" i="50" a="1"/>
  <c r="L13" i="50"/>
  <c r="M13" i="50" a="1"/>
  <c r="M13" i="50" s="1"/>
  <c r="N13" i="50" a="1"/>
  <c r="N13" i="50" s="1"/>
  <c r="O13" i="50" a="1"/>
  <c r="O13" i="50" s="1"/>
  <c r="P13" i="50" a="1"/>
  <c r="P13" i="50"/>
  <c r="Q13" i="50" a="1"/>
  <c r="Q13" i="50" s="1"/>
  <c r="R13" i="50" a="1"/>
  <c r="R13" i="50" s="1"/>
  <c r="S13" i="50" a="1"/>
  <c r="S13" i="50" s="1"/>
  <c r="T13" i="50" a="1"/>
  <c r="T13" i="50"/>
  <c r="U13" i="50" a="1"/>
  <c r="U13" i="50" s="1"/>
  <c r="V13" i="50" a="1"/>
  <c r="V13" i="50" s="1"/>
  <c r="W13" i="50" a="1"/>
  <c r="W13" i="50" s="1"/>
  <c r="X13" i="50" a="1"/>
  <c r="X13" i="50"/>
  <c r="Y13" i="50" a="1"/>
  <c r="Y13" i="50" s="1"/>
  <c r="Z13" i="50" a="1"/>
  <c r="Z13" i="50" s="1"/>
  <c r="AA13" i="50" a="1"/>
  <c r="AA13" i="50" s="1"/>
  <c r="AB13" i="50" a="1"/>
  <c r="AB13" i="50"/>
  <c r="AC13" i="50" a="1"/>
  <c r="AC13" i="50" s="1"/>
  <c r="AD13" i="50" a="1"/>
  <c r="AD13" i="50" s="1"/>
  <c r="AE13" i="50" a="1"/>
  <c r="AE13" i="50" s="1"/>
  <c r="AF13" i="50" a="1"/>
  <c r="AF13" i="50"/>
  <c r="AG13" i="50" a="1"/>
  <c r="AG13" i="50" s="1"/>
  <c r="AH13" i="50" a="1"/>
  <c r="AH13" i="50" s="1"/>
  <c r="AI13" i="50" a="1"/>
  <c r="AI13" i="50" s="1"/>
  <c r="AJ13" i="50" a="1"/>
  <c r="AJ13" i="50"/>
  <c r="F14" i="50" a="1"/>
  <c r="F14" i="50" s="1"/>
  <c r="G14" i="50" a="1"/>
  <c r="G14" i="50" s="1"/>
  <c r="H14" i="50" a="1"/>
  <c r="H14" i="50" s="1"/>
  <c r="I14" i="50" a="1"/>
  <c r="I14" i="50"/>
  <c r="J14" i="50" a="1"/>
  <c r="J14" i="50" s="1"/>
  <c r="K14" i="50" a="1"/>
  <c r="K14" i="50" s="1"/>
  <c r="L14" i="50" a="1"/>
  <c r="L14" i="50" s="1"/>
  <c r="M14" i="50" a="1"/>
  <c r="M14" i="50"/>
  <c r="N14" i="50" a="1"/>
  <c r="N14" i="50" s="1"/>
  <c r="O14" i="50" a="1"/>
  <c r="O14" i="50" s="1"/>
  <c r="P14" i="50" a="1"/>
  <c r="P14" i="50" s="1"/>
  <c r="Q14" i="50" a="1"/>
  <c r="Q14" i="50"/>
  <c r="R14" i="50" a="1"/>
  <c r="R14" i="50" s="1"/>
  <c r="S14" i="50" a="1"/>
  <c r="S14" i="50" s="1"/>
  <c r="T14" i="50" a="1"/>
  <c r="T14" i="50" s="1"/>
  <c r="U14" i="50" a="1"/>
  <c r="U14" i="50"/>
  <c r="V14" i="50" a="1"/>
  <c r="V14" i="50" s="1"/>
  <c r="W14" i="50" a="1"/>
  <c r="W14" i="50" s="1"/>
  <c r="X14" i="50" a="1"/>
  <c r="X14" i="50" s="1"/>
  <c r="Y14" i="50" a="1"/>
  <c r="Y14" i="50"/>
  <c r="Z14" i="50" a="1"/>
  <c r="Z14" i="50" s="1"/>
  <c r="AA14" i="50" a="1"/>
  <c r="AA14" i="50" s="1"/>
  <c r="AB14" i="50" a="1"/>
  <c r="AB14" i="50" s="1"/>
  <c r="AC14" i="50" a="1"/>
  <c r="AC14" i="50"/>
  <c r="AD14" i="50" a="1"/>
  <c r="AD14" i="50" s="1"/>
  <c r="AE14" i="50" a="1"/>
  <c r="AE14" i="50" s="1"/>
  <c r="AF14" i="50" a="1"/>
  <c r="AF14" i="50" s="1"/>
  <c r="AG14" i="50" a="1"/>
  <c r="AG14" i="50"/>
  <c r="AH14" i="50" a="1"/>
  <c r="AH14" i="50" s="1"/>
  <c r="AI14" i="50" a="1"/>
  <c r="AI14" i="50" s="1"/>
  <c r="AJ14" i="50" a="1"/>
  <c r="AJ14" i="50" s="1"/>
  <c r="F15" i="50" a="1"/>
  <c r="F15" i="50"/>
  <c r="G15" i="50" a="1"/>
  <c r="G15" i="50" s="1"/>
  <c r="H15" i="50" a="1"/>
  <c r="H15" i="50" s="1"/>
  <c r="I15" i="50" a="1"/>
  <c r="I15" i="50" s="1"/>
  <c r="J15" i="50" a="1"/>
  <c r="J15" i="50"/>
  <c r="K15" i="50" a="1"/>
  <c r="K15" i="50" s="1"/>
  <c r="L15" i="50" a="1"/>
  <c r="L15" i="50" s="1"/>
  <c r="M15" i="50" a="1"/>
  <c r="M15" i="50" s="1"/>
  <c r="N15" i="50" a="1"/>
  <c r="N15" i="50"/>
  <c r="O15" i="50" a="1"/>
  <c r="O15" i="50" s="1"/>
  <c r="P15" i="50" a="1"/>
  <c r="P15" i="50" s="1"/>
  <c r="Q15" i="50" a="1"/>
  <c r="Q15" i="50" s="1"/>
  <c r="R15" i="50" a="1"/>
  <c r="R15" i="50"/>
  <c r="S15" i="50" a="1"/>
  <c r="S15" i="50" s="1"/>
  <c r="T15" i="50" a="1"/>
  <c r="T15" i="50" s="1"/>
  <c r="U15" i="50" a="1"/>
  <c r="U15" i="50" s="1"/>
  <c r="V15" i="50" a="1"/>
  <c r="V15" i="50"/>
  <c r="W15" i="50" a="1"/>
  <c r="W15" i="50" s="1"/>
  <c r="X15" i="50" a="1"/>
  <c r="X15" i="50" s="1"/>
  <c r="Y15" i="50" a="1"/>
  <c r="Y15" i="50" s="1"/>
  <c r="Z15" i="50" a="1"/>
  <c r="Z15" i="50"/>
  <c r="AA15" i="50" a="1"/>
  <c r="AA15" i="50" s="1"/>
  <c r="AB15" i="50" a="1"/>
  <c r="AB15" i="50" s="1"/>
  <c r="AC15" i="50" a="1"/>
  <c r="AC15" i="50" s="1"/>
  <c r="AD15" i="50" a="1"/>
  <c r="AD15" i="50"/>
  <c r="AE15" i="50" a="1"/>
  <c r="AE15" i="50" s="1"/>
  <c r="AF15" i="50" a="1"/>
  <c r="AF15" i="50" s="1"/>
  <c r="AG15" i="50" a="1"/>
  <c r="AG15" i="50" s="1"/>
  <c r="AH15" i="50" a="1"/>
  <c r="AH15" i="50"/>
  <c r="AI15" i="50" a="1"/>
  <c r="AI15" i="50" s="1"/>
  <c r="AJ15" i="50" a="1"/>
  <c r="AJ15" i="50" s="1"/>
  <c r="F16" i="50" a="1"/>
  <c r="F16" i="50" s="1"/>
  <c r="G16" i="50" a="1"/>
  <c r="G16" i="50"/>
  <c r="H16" i="50" a="1"/>
  <c r="H16" i="50" s="1"/>
  <c r="I16" i="50" a="1"/>
  <c r="I16" i="50" s="1"/>
  <c r="J16" i="50" a="1"/>
  <c r="J16" i="50" s="1"/>
  <c r="K16" i="50" a="1"/>
  <c r="K16" i="50"/>
  <c r="L16" i="50" a="1"/>
  <c r="L16" i="50" s="1"/>
  <c r="M16" i="50" a="1"/>
  <c r="M16" i="50" s="1"/>
  <c r="N16" i="50" a="1"/>
  <c r="N16" i="50" s="1"/>
  <c r="O16" i="50" a="1"/>
  <c r="O16" i="50"/>
  <c r="P16" i="50" a="1"/>
  <c r="P16" i="50" s="1"/>
  <c r="Q16" i="50" a="1"/>
  <c r="Q16" i="50" s="1"/>
  <c r="R16" i="50" a="1"/>
  <c r="R16" i="50" s="1"/>
  <c r="S16" i="50" a="1"/>
  <c r="S16" i="50"/>
  <c r="T16" i="50" a="1"/>
  <c r="T16" i="50" s="1"/>
  <c r="U16" i="50" a="1"/>
  <c r="U16" i="50" s="1"/>
  <c r="V16" i="50" a="1"/>
  <c r="V16" i="50" s="1"/>
  <c r="W16" i="50" a="1"/>
  <c r="W16" i="50"/>
  <c r="X16" i="50" a="1"/>
  <c r="X16" i="50" s="1"/>
  <c r="Y16" i="50" a="1"/>
  <c r="Y16" i="50" s="1"/>
  <c r="Z16" i="50" a="1"/>
  <c r="Z16" i="50" s="1"/>
  <c r="AA16" i="50" a="1"/>
  <c r="AA16" i="50"/>
  <c r="AB16" i="50" a="1"/>
  <c r="AB16" i="50" s="1"/>
  <c r="AC16" i="50" a="1"/>
  <c r="AC16" i="50" s="1"/>
  <c r="AD16" i="50" a="1"/>
  <c r="AD16" i="50" s="1"/>
  <c r="AE16" i="50" a="1"/>
  <c r="AE16" i="50"/>
  <c r="AF16" i="50" a="1"/>
  <c r="AF16" i="50" s="1"/>
  <c r="AG16" i="50" a="1"/>
  <c r="AG16" i="50" s="1"/>
  <c r="AH16" i="50" a="1"/>
  <c r="AH16" i="50" s="1"/>
  <c r="AI16" i="50" a="1"/>
  <c r="AI16" i="50"/>
  <c r="AJ16" i="50" a="1"/>
  <c r="AJ16" i="50" s="1"/>
  <c r="F17" i="50" a="1"/>
  <c r="F17" i="50" s="1"/>
  <c r="G17" i="50" a="1"/>
  <c r="G17" i="50" s="1"/>
  <c r="H17" i="50" a="1"/>
  <c r="H17" i="50"/>
  <c r="I17" i="50" a="1"/>
  <c r="I17" i="50" s="1"/>
  <c r="J17" i="50" a="1"/>
  <c r="J17" i="50" s="1"/>
  <c r="K17" i="50" a="1"/>
  <c r="K17" i="50" s="1"/>
  <c r="L17" i="50" a="1"/>
  <c r="L17" i="50"/>
  <c r="M17" i="50" a="1"/>
  <c r="M17" i="50" s="1"/>
  <c r="N17" i="50" a="1"/>
  <c r="N17" i="50" s="1"/>
  <c r="O17" i="50" a="1"/>
  <c r="O17" i="50" s="1"/>
  <c r="P17" i="50" a="1"/>
  <c r="P17" i="50"/>
  <c r="Q17" i="50" a="1"/>
  <c r="Q17" i="50" s="1"/>
  <c r="R17" i="50" a="1"/>
  <c r="R17" i="50" s="1"/>
  <c r="S17" i="50" a="1"/>
  <c r="S17" i="50" s="1"/>
  <c r="T17" i="50" a="1"/>
  <c r="T17" i="50"/>
  <c r="U17" i="50" a="1"/>
  <c r="U17" i="50" s="1"/>
  <c r="V17" i="50" a="1"/>
  <c r="V17" i="50" s="1"/>
  <c r="W17" i="50" a="1"/>
  <c r="W17" i="50" s="1"/>
  <c r="X17" i="50" a="1"/>
  <c r="X17" i="50"/>
  <c r="Y17" i="50" a="1"/>
  <c r="Y17" i="50" s="1"/>
  <c r="Z17" i="50" a="1"/>
  <c r="Z17" i="50" s="1"/>
  <c r="AA17" i="50" a="1"/>
  <c r="AA17" i="50" s="1"/>
  <c r="AB17" i="50" a="1"/>
  <c r="AB17" i="50"/>
  <c r="AC17" i="50" a="1"/>
  <c r="AC17" i="50" s="1"/>
  <c r="AD17" i="50" a="1"/>
  <c r="AD17" i="50" s="1"/>
  <c r="AE17" i="50" a="1"/>
  <c r="AE17" i="50" s="1"/>
  <c r="AF17" i="50" a="1"/>
  <c r="AF17" i="50"/>
  <c r="AG17" i="50" a="1"/>
  <c r="AG17" i="50" s="1"/>
  <c r="AH17" i="50" a="1"/>
  <c r="AH17" i="50" s="1"/>
  <c r="AI17" i="50" a="1"/>
  <c r="AI17" i="50" s="1"/>
  <c r="AJ17" i="50" a="1"/>
  <c r="AJ17" i="50"/>
  <c r="G9" i="50" a="1"/>
  <c r="G9" i="50" s="1"/>
  <c r="H9" i="50" a="1"/>
  <c r="H9" i="50" s="1"/>
  <c r="I9" i="50" a="1"/>
  <c r="I9" i="50" s="1"/>
  <c r="J9" i="50" a="1"/>
  <c r="J9" i="50"/>
  <c r="K9" i="50" a="1"/>
  <c r="K9" i="50" s="1"/>
  <c r="L9" i="50" a="1"/>
  <c r="L9" i="50" s="1"/>
  <c r="M9" i="50" a="1"/>
  <c r="M9" i="50" s="1"/>
  <c r="N9" i="50" a="1"/>
  <c r="N9" i="50"/>
  <c r="O9" i="50" a="1"/>
  <c r="O9" i="50" s="1"/>
  <c r="P9" i="50" a="1"/>
  <c r="P9" i="50" s="1"/>
  <c r="Q9" i="50" a="1"/>
  <c r="Q9" i="50" s="1"/>
  <c r="R9" i="50" a="1"/>
  <c r="R9" i="50"/>
  <c r="S9" i="50" a="1"/>
  <c r="S9" i="50" s="1"/>
  <c r="T9" i="50" a="1"/>
  <c r="T9" i="50" s="1"/>
  <c r="U9" i="50" a="1"/>
  <c r="U9" i="50" s="1"/>
  <c r="V9" i="50" a="1"/>
  <c r="V9" i="50"/>
  <c r="W9" i="50" a="1"/>
  <c r="W9" i="50" s="1"/>
  <c r="X9" i="50" a="1"/>
  <c r="X9" i="50" s="1"/>
  <c r="Y9" i="50" a="1"/>
  <c r="Y9" i="50" s="1"/>
  <c r="Z9" i="50" a="1"/>
  <c r="Z9" i="50"/>
  <c r="AA9" i="50" a="1"/>
  <c r="AA9" i="50" s="1"/>
  <c r="AB9" i="50" a="1"/>
  <c r="AB9" i="50" s="1"/>
  <c r="AC9" i="50" a="1"/>
  <c r="AC9" i="50" s="1"/>
  <c r="AD9" i="50" a="1"/>
  <c r="AD9" i="50"/>
  <c r="AE9" i="50" a="1"/>
  <c r="AE9" i="50" s="1"/>
  <c r="AF9" i="50" a="1"/>
  <c r="AF9" i="50" s="1"/>
  <c r="AG9" i="50" a="1"/>
  <c r="AG9" i="50" s="1"/>
  <c r="AH9" i="50" a="1"/>
  <c r="AH9" i="50"/>
  <c r="AI9" i="50" a="1"/>
  <c r="AI9" i="50" s="1"/>
  <c r="AJ9" i="50" a="1"/>
  <c r="AJ9" i="50" s="1"/>
  <c r="F10" i="51" a="1"/>
  <c r="F10" i="51" s="1"/>
  <c r="G10" i="51" a="1"/>
  <c r="G10" i="51"/>
  <c r="H10" i="51" a="1"/>
  <c r="H10" i="51" s="1"/>
  <c r="I10" i="51" a="1"/>
  <c r="I10" i="51"/>
  <c r="J10" i="51" a="1"/>
  <c r="J10" i="51" s="1"/>
  <c r="K10" i="51" a="1"/>
  <c r="K10" i="51"/>
  <c r="L10" i="51" a="1"/>
  <c r="L10" i="51" s="1"/>
  <c r="M10" i="51" a="1"/>
  <c r="M10" i="51"/>
  <c r="N10" i="51" a="1"/>
  <c r="N10" i="51" s="1"/>
  <c r="O10" i="51" a="1"/>
  <c r="O10" i="51" s="1"/>
  <c r="P10" i="51" a="1"/>
  <c r="P10" i="51" s="1"/>
  <c r="Q10" i="51" a="1"/>
  <c r="Q10" i="51"/>
  <c r="R10" i="51" a="1"/>
  <c r="R10" i="51" s="1"/>
  <c r="S10" i="51" a="1"/>
  <c r="S10" i="51" s="1"/>
  <c r="T10" i="51" a="1"/>
  <c r="T10" i="51" s="1"/>
  <c r="U10" i="51" a="1"/>
  <c r="U10" i="51"/>
  <c r="V10" i="51" a="1"/>
  <c r="V10" i="51" s="1"/>
  <c r="W10" i="51" a="1"/>
  <c r="W10" i="51" s="1"/>
  <c r="X10" i="51" a="1"/>
  <c r="X10" i="51" s="1"/>
  <c r="Y10" i="51" a="1"/>
  <c r="Y10" i="51"/>
  <c r="Z10" i="51" a="1"/>
  <c r="Z10" i="51" s="1"/>
  <c r="AA10" i="51" a="1"/>
  <c r="AA10" i="51" s="1"/>
  <c r="AB10" i="51" a="1"/>
  <c r="AB10" i="51" s="1"/>
  <c r="AC10" i="51" a="1"/>
  <c r="AC10" i="51"/>
  <c r="AD10" i="51" a="1"/>
  <c r="AD10" i="51" s="1"/>
  <c r="AE10" i="51" a="1"/>
  <c r="AE10" i="51" s="1"/>
  <c r="AF10" i="51" a="1"/>
  <c r="AF10" i="51" s="1"/>
  <c r="AG10" i="51" a="1"/>
  <c r="AG10" i="51"/>
  <c r="F11" i="51" a="1"/>
  <c r="F11" i="51"/>
  <c r="G11" i="51" a="1"/>
  <c r="G11" i="51" s="1"/>
  <c r="H11" i="51" a="1"/>
  <c r="H11" i="51" s="1"/>
  <c r="I11" i="51" a="1"/>
  <c r="I11" i="51" s="1"/>
  <c r="J11" i="51" a="1"/>
  <c r="J11" i="51"/>
  <c r="K11" i="51" a="1"/>
  <c r="K11" i="51" s="1"/>
  <c r="L11" i="51" a="1"/>
  <c r="L11" i="51" s="1"/>
  <c r="M11" i="51" a="1"/>
  <c r="M11" i="51" s="1"/>
  <c r="N11" i="51" a="1"/>
  <c r="N11" i="51"/>
  <c r="O11" i="51" a="1"/>
  <c r="O11" i="51" s="1"/>
  <c r="P11" i="51" a="1"/>
  <c r="P11" i="51" s="1"/>
  <c r="Q11" i="51" a="1"/>
  <c r="Q11" i="51" s="1"/>
  <c r="R11" i="51" a="1"/>
  <c r="R11" i="51"/>
  <c r="S11" i="51" a="1"/>
  <c r="S11" i="51" s="1"/>
  <c r="T11" i="51" a="1"/>
  <c r="T11" i="51" s="1"/>
  <c r="U11" i="51" a="1"/>
  <c r="U11" i="51" s="1"/>
  <c r="V11" i="51" a="1"/>
  <c r="V11" i="51"/>
  <c r="W11" i="51" a="1"/>
  <c r="W11" i="51" s="1"/>
  <c r="X11" i="51" a="1"/>
  <c r="X11" i="51" s="1"/>
  <c r="Y11" i="51" a="1"/>
  <c r="Y11" i="51" s="1"/>
  <c r="Z11" i="51" a="1"/>
  <c r="Z11" i="51"/>
  <c r="AA11" i="51" a="1"/>
  <c r="AA11" i="51" s="1"/>
  <c r="AB11" i="51" a="1"/>
  <c r="AB11" i="51" s="1"/>
  <c r="AC11" i="51" a="1"/>
  <c r="AC11" i="51" s="1"/>
  <c r="AD11" i="51" a="1"/>
  <c r="AD11" i="51"/>
  <c r="AE11" i="51" a="1"/>
  <c r="AE11" i="51" s="1"/>
  <c r="AF11" i="51" a="1"/>
  <c r="AF11" i="51" s="1"/>
  <c r="AG11" i="51" a="1"/>
  <c r="AG11" i="51" s="1"/>
  <c r="F12" i="51" a="1"/>
  <c r="F12" i="51" s="1"/>
  <c r="G12" i="51" a="1"/>
  <c r="G12" i="51"/>
  <c r="H12" i="51" a="1"/>
  <c r="H12" i="51" s="1"/>
  <c r="I12" i="51" a="1"/>
  <c r="I12" i="51" s="1"/>
  <c r="J12" i="51" a="1"/>
  <c r="J12" i="51" s="1"/>
  <c r="K12" i="51" a="1"/>
  <c r="K12" i="51"/>
  <c r="L12" i="51" a="1"/>
  <c r="L12" i="51" s="1"/>
  <c r="M12" i="51" a="1"/>
  <c r="M12" i="51" s="1"/>
  <c r="N12" i="51" a="1"/>
  <c r="N12" i="51" s="1"/>
  <c r="O12" i="51" a="1"/>
  <c r="O12" i="51"/>
  <c r="P12" i="51" a="1"/>
  <c r="P12" i="51" s="1"/>
  <c r="Q12" i="51" a="1"/>
  <c r="Q12" i="51" s="1"/>
  <c r="R12" i="51" a="1"/>
  <c r="R12" i="51" s="1"/>
  <c r="S12" i="51" a="1"/>
  <c r="S12" i="51"/>
  <c r="T12" i="51" a="1"/>
  <c r="T12" i="51" s="1"/>
  <c r="U12" i="51" a="1"/>
  <c r="U12" i="51" s="1"/>
  <c r="V12" i="51" a="1"/>
  <c r="V12" i="51" s="1"/>
  <c r="W12" i="51" a="1"/>
  <c r="W12" i="51"/>
  <c r="X12" i="51" a="1"/>
  <c r="X12" i="51" s="1"/>
  <c r="Y12" i="51" a="1"/>
  <c r="Y12" i="51" s="1"/>
  <c r="Z12" i="51" a="1"/>
  <c r="Z12" i="51" s="1"/>
  <c r="AA12" i="51" a="1"/>
  <c r="AA12" i="51"/>
  <c r="AB12" i="51" a="1"/>
  <c r="AB12" i="51" s="1"/>
  <c r="AC12" i="51" a="1"/>
  <c r="AC12" i="51" s="1"/>
  <c r="AD12" i="51" a="1"/>
  <c r="AD12" i="51" s="1"/>
  <c r="AE12" i="51" a="1"/>
  <c r="AE12" i="51"/>
  <c r="AF12" i="51" a="1"/>
  <c r="AF12" i="51" s="1"/>
  <c r="AG12" i="51" a="1"/>
  <c r="AG12" i="51" s="1"/>
  <c r="F13" i="51" a="1"/>
  <c r="F13" i="51" s="1"/>
  <c r="G13" i="51" a="1"/>
  <c r="G13" i="51" s="1"/>
  <c r="H13" i="51" a="1"/>
  <c r="H13" i="51"/>
  <c r="I13" i="51" a="1"/>
  <c r="I13" i="51" s="1"/>
  <c r="J13" i="51" a="1"/>
  <c r="J13" i="51" s="1"/>
  <c r="K13" i="51" a="1"/>
  <c r="K13" i="51" s="1"/>
  <c r="L13" i="51" a="1"/>
  <c r="L13" i="51"/>
  <c r="M13" i="51" a="1"/>
  <c r="M13" i="51" s="1"/>
  <c r="N13" i="51" a="1"/>
  <c r="N13" i="51" s="1"/>
  <c r="O13" i="51" a="1"/>
  <c r="O13" i="51" s="1"/>
  <c r="P13" i="51" a="1"/>
  <c r="P13" i="51"/>
  <c r="Q13" i="51" a="1"/>
  <c r="Q13" i="51" s="1"/>
  <c r="R13" i="51" a="1"/>
  <c r="R13" i="51" s="1"/>
  <c r="S13" i="51" a="1"/>
  <c r="S13" i="51" s="1"/>
  <c r="T13" i="51" a="1"/>
  <c r="T13" i="51"/>
  <c r="U13" i="51" a="1"/>
  <c r="U13" i="51" s="1"/>
  <c r="V13" i="51" a="1"/>
  <c r="V13" i="51" s="1"/>
  <c r="W13" i="51" a="1"/>
  <c r="W13" i="51" s="1"/>
  <c r="X13" i="51" a="1"/>
  <c r="X13" i="51"/>
  <c r="Y13" i="51" a="1"/>
  <c r="Y13" i="51" s="1"/>
  <c r="Z13" i="51" a="1"/>
  <c r="Z13" i="51" s="1"/>
  <c r="AA13" i="51" a="1"/>
  <c r="AA13" i="51" s="1"/>
  <c r="AB13" i="51" a="1"/>
  <c r="AB13" i="51"/>
  <c r="AC13" i="51" a="1"/>
  <c r="AC13" i="51" s="1"/>
  <c r="AD13" i="51" a="1"/>
  <c r="AD13" i="51" s="1"/>
  <c r="AE13" i="51" a="1"/>
  <c r="AE13" i="51" s="1"/>
  <c r="AF13" i="51" a="1"/>
  <c r="AF13" i="51"/>
  <c r="AG13" i="51" a="1"/>
  <c r="AG13" i="51" s="1"/>
  <c r="F14" i="51" a="1"/>
  <c r="F14" i="51" s="1"/>
  <c r="G14" i="51" a="1"/>
  <c r="G14" i="51" s="1"/>
  <c r="H14" i="51" a="1"/>
  <c r="H14" i="51" s="1"/>
  <c r="I14" i="51" a="1"/>
  <c r="I14" i="51"/>
  <c r="J14" i="51" a="1"/>
  <c r="J14" i="51" s="1"/>
  <c r="K14" i="51" a="1"/>
  <c r="K14" i="51" s="1"/>
  <c r="L14" i="51" a="1"/>
  <c r="L14" i="51" s="1"/>
  <c r="M14" i="51" a="1"/>
  <c r="M14" i="51"/>
  <c r="N14" i="51" a="1"/>
  <c r="N14" i="51" s="1"/>
  <c r="O14" i="51" a="1"/>
  <c r="O14" i="51" s="1"/>
  <c r="P14" i="51" a="1"/>
  <c r="P14" i="51" s="1"/>
  <c r="Q14" i="51" a="1"/>
  <c r="Q14" i="51"/>
  <c r="R14" i="51" a="1"/>
  <c r="R14" i="51" s="1"/>
  <c r="S14" i="51" a="1"/>
  <c r="S14" i="51" s="1"/>
  <c r="T14" i="51" a="1"/>
  <c r="T14" i="51" s="1"/>
  <c r="U14" i="51" a="1"/>
  <c r="U14" i="51"/>
  <c r="V14" i="51" a="1"/>
  <c r="V14" i="51" s="1"/>
  <c r="W14" i="51" a="1"/>
  <c r="W14" i="51" s="1"/>
  <c r="X14" i="51" a="1"/>
  <c r="X14" i="51" s="1"/>
  <c r="Y14" i="51" a="1"/>
  <c r="Y14" i="51"/>
  <c r="Z14" i="51" a="1"/>
  <c r="Z14" i="51" s="1"/>
  <c r="AA14" i="51" a="1"/>
  <c r="AA14" i="51" s="1"/>
  <c r="AB14" i="51" a="1"/>
  <c r="AB14" i="51" s="1"/>
  <c r="AC14" i="51" a="1"/>
  <c r="AC14" i="51"/>
  <c r="AD14" i="51" a="1"/>
  <c r="AD14" i="51" s="1"/>
  <c r="AE14" i="51" a="1"/>
  <c r="AE14" i="51" s="1"/>
  <c r="AF14" i="51" a="1"/>
  <c r="AF14" i="51" s="1"/>
  <c r="AG14" i="51" a="1"/>
  <c r="AG14" i="51"/>
  <c r="F15" i="51" a="1"/>
  <c r="F15" i="51"/>
  <c r="G15" i="51" a="1"/>
  <c r="G15" i="51" s="1"/>
  <c r="H15" i="51" a="1"/>
  <c r="H15" i="51" s="1"/>
  <c r="I15" i="51" a="1"/>
  <c r="I15" i="51" s="1"/>
  <c r="J15" i="51" a="1"/>
  <c r="J15" i="51"/>
  <c r="K15" i="51" a="1"/>
  <c r="K15" i="51" s="1"/>
  <c r="L15" i="51" a="1"/>
  <c r="L15" i="51" s="1"/>
  <c r="M15" i="51" a="1"/>
  <c r="M15" i="51" s="1"/>
  <c r="N15" i="51" a="1"/>
  <c r="N15" i="51"/>
  <c r="O15" i="51" a="1"/>
  <c r="O15" i="51" s="1"/>
  <c r="P15" i="51" a="1"/>
  <c r="P15" i="51" s="1"/>
  <c r="Q15" i="51" a="1"/>
  <c r="Q15" i="51" s="1"/>
  <c r="R15" i="51" a="1"/>
  <c r="R15" i="51"/>
  <c r="S15" i="51" a="1"/>
  <c r="S15" i="51" s="1"/>
  <c r="T15" i="51" a="1"/>
  <c r="T15" i="51" s="1"/>
  <c r="U15" i="51" a="1"/>
  <c r="U15" i="51" s="1"/>
  <c r="V15" i="51" a="1"/>
  <c r="V15" i="51"/>
  <c r="W15" i="51" a="1"/>
  <c r="W15" i="51" s="1"/>
  <c r="X15" i="51" a="1"/>
  <c r="X15" i="51" s="1"/>
  <c r="Y15" i="51" a="1"/>
  <c r="Y15" i="51" s="1"/>
  <c r="Z15" i="51" a="1"/>
  <c r="Z15" i="51"/>
  <c r="AA15" i="51" a="1"/>
  <c r="AA15" i="51" s="1"/>
  <c r="AB15" i="51" a="1"/>
  <c r="AB15" i="51" s="1"/>
  <c r="AC15" i="51" a="1"/>
  <c r="AC15" i="51" s="1"/>
  <c r="AD15" i="51" a="1"/>
  <c r="AD15" i="51"/>
  <c r="AE15" i="51" a="1"/>
  <c r="AE15" i="51" s="1"/>
  <c r="AF15" i="51" a="1"/>
  <c r="AF15" i="51" s="1"/>
  <c r="AG15" i="51" a="1"/>
  <c r="AG15" i="51" s="1"/>
  <c r="F16" i="51" a="1"/>
  <c r="F16" i="51" s="1"/>
  <c r="G16" i="51" a="1"/>
  <c r="G16" i="51"/>
  <c r="H16" i="51" a="1"/>
  <c r="H16" i="51" s="1"/>
  <c r="I16" i="51" a="1"/>
  <c r="I16" i="51" s="1"/>
  <c r="J16" i="51" a="1"/>
  <c r="J16" i="51" s="1"/>
  <c r="K16" i="51" a="1"/>
  <c r="K16" i="51"/>
  <c r="L16" i="51" a="1"/>
  <c r="L16" i="51" s="1"/>
  <c r="M16" i="51" a="1"/>
  <c r="M16" i="51" s="1"/>
  <c r="N16" i="51" a="1"/>
  <c r="N16" i="51" s="1"/>
  <c r="O16" i="51" a="1"/>
  <c r="O16" i="51"/>
  <c r="P16" i="51" a="1"/>
  <c r="P16" i="51" s="1"/>
  <c r="Q16" i="51" a="1"/>
  <c r="Q16" i="51" s="1"/>
  <c r="R16" i="51" a="1"/>
  <c r="R16" i="51" s="1"/>
  <c r="S16" i="51" a="1"/>
  <c r="S16" i="51"/>
  <c r="T16" i="51" a="1"/>
  <c r="T16" i="51" s="1"/>
  <c r="U16" i="51" a="1"/>
  <c r="U16" i="51" s="1"/>
  <c r="V16" i="51" a="1"/>
  <c r="V16" i="51" s="1"/>
  <c r="W16" i="51" a="1"/>
  <c r="W16" i="51"/>
  <c r="X16" i="51" a="1"/>
  <c r="X16" i="51" s="1"/>
  <c r="Y16" i="51" a="1"/>
  <c r="Y16" i="51" s="1"/>
  <c r="Z16" i="51" a="1"/>
  <c r="Z16" i="51" s="1"/>
  <c r="AA16" i="51" a="1"/>
  <c r="AA16" i="51"/>
  <c r="AB16" i="51" a="1"/>
  <c r="AB16" i="51" s="1"/>
  <c r="AC16" i="51" a="1"/>
  <c r="AC16" i="51" s="1"/>
  <c r="AD16" i="51" a="1"/>
  <c r="AD16" i="51" s="1"/>
  <c r="AE16" i="51" a="1"/>
  <c r="AE16" i="51"/>
  <c r="AF16" i="51" a="1"/>
  <c r="AF16" i="51" s="1"/>
  <c r="AG16" i="51" a="1"/>
  <c r="AG16" i="51" s="1"/>
  <c r="F17" i="51" a="1"/>
  <c r="F17" i="51" s="1"/>
  <c r="G17" i="51" a="1"/>
  <c r="G17" i="51" s="1"/>
  <c r="H17" i="51" a="1"/>
  <c r="H17" i="51"/>
  <c r="I17" i="51" a="1"/>
  <c r="I17" i="51" s="1"/>
  <c r="J17" i="51" a="1"/>
  <c r="J17" i="51" s="1"/>
  <c r="K17" i="51" a="1"/>
  <c r="K17" i="51" s="1"/>
  <c r="L17" i="51" a="1"/>
  <c r="L17" i="51"/>
  <c r="M17" i="51" a="1"/>
  <c r="M17" i="51" s="1"/>
  <c r="N17" i="51" a="1"/>
  <c r="N17" i="51" s="1"/>
  <c r="O17" i="51" a="1"/>
  <c r="O17" i="51" s="1"/>
  <c r="P17" i="51" a="1"/>
  <c r="P17" i="51"/>
  <c r="Q17" i="51" a="1"/>
  <c r="Q17" i="51" s="1"/>
  <c r="R17" i="51" a="1"/>
  <c r="R17" i="51" s="1"/>
  <c r="S17" i="51" a="1"/>
  <c r="S17" i="51" s="1"/>
  <c r="T17" i="51" a="1"/>
  <c r="T17" i="51"/>
  <c r="U17" i="51" a="1"/>
  <c r="U17" i="51" s="1"/>
  <c r="V17" i="51" a="1"/>
  <c r="V17" i="51" s="1"/>
  <c r="W17" i="51" a="1"/>
  <c r="W17" i="51" s="1"/>
  <c r="X17" i="51" a="1"/>
  <c r="X17" i="51"/>
  <c r="Y17" i="51" a="1"/>
  <c r="Y17" i="51" s="1"/>
  <c r="Z17" i="51" a="1"/>
  <c r="Z17" i="51" s="1"/>
  <c r="AA17" i="51" a="1"/>
  <c r="AA17" i="51" s="1"/>
  <c r="AB17" i="51" a="1"/>
  <c r="AB17" i="51"/>
  <c r="AC17" i="51" a="1"/>
  <c r="AC17" i="51" s="1"/>
  <c r="AD17" i="51" a="1"/>
  <c r="AD17" i="51" s="1"/>
  <c r="AE17" i="51" a="1"/>
  <c r="AE17" i="51" s="1"/>
  <c r="AF17" i="51" a="1"/>
  <c r="AF17" i="51"/>
  <c r="AG17" i="51" a="1"/>
  <c r="AG17" i="51" s="1"/>
  <c r="G9" i="51" a="1"/>
  <c r="G9" i="51" s="1"/>
  <c r="H9" i="51" a="1"/>
  <c r="H9" i="51" s="1"/>
  <c r="I9" i="51" a="1"/>
  <c r="I9" i="51"/>
  <c r="J9" i="51" a="1"/>
  <c r="J9" i="51"/>
  <c r="K9" i="51" a="1"/>
  <c r="K9" i="51" s="1"/>
  <c r="L9" i="51" a="1"/>
  <c r="L9" i="51" s="1"/>
  <c r="M9" i="51" a="1"/>
  <c r="M9" i="51"/>
  <c r="N9" i="51" a="1"/>
  <c r="N9" i="51"/>
  <c r="O9" i="51" a="1"/>
  <c r="O9" i="51" s="1"/>
  <c r="P9" i="51" a="1"/>
  <c r="P9" i="51" s="1"/>
  <c r="Q9" i="51" a="1"/>
  <c r="Q9" i="51"/>
  <c r="R9" i="51" a="1"/>
  <c r="R9" i="51"/>
  <c r="S9" i="51" a="1"/>
  <c r="S9" i="51" s="1"/>
  <c r="T9" i="51" a="1"/>
  <c r="T9" i="51" s="1"/>
  <c r="U9" i="51" a="1"/>
  <c r="U9" i="51"/>
  <c r="V9" i="51" a="1"/>
  <c r="V9" i="51"/>
  <c r="W9" i="51" a="1"/>
  <c r="W9" i="51" s="1"/>
  <c r="X9" i="51" a="1"/>
  <c r="X9" i="51" s="1"/>
  <c r="Y9" i="51" a="1"/>
  <c r="Y9" i="51"/>
  <c r="Z9" i="51" a="1"/>
  <c r="Z9" i="51"/>
  <c r="AA9" i="51" a="1"/>
  <c r="AA9" i="51" s="1"/>
  <c r="AB9" i="51" a="1"/>
  <c r="AB9" i="51" s="1"/>
  <c r="AC9" i="51" a="1"/>
  <c r="AC9" i="51"/>
  <c r="AD9" i="51" a="1"/>
  <c r="AD9" i="51"/>
  <c r="AE9" i="51" a="1"/>
  <c r="AE9" i="51" s="1"/>
  <c r="AF9" i="51" a="1"/>
  <c r="AF9" i="51" s="1"/>
  <c r="AG9" i="51" a="1"/>
  <c r="AG9" i="51"/>
  <c r="AK9" i="51" a="1"/>
  <c r="AK9" i="51"/>
  <c r="AL9" i="51" a="1"/>
  <c r="AL9" i="51"/>
  <c r="F10" i="43" a="1"/>
  <c r="F10" i="43" s="1"/>
  <c r="G10" i="43" a="1"/>
  <c r="G10" i="43" s="1"/>
  <c r="H10" i="43" a="1"/>
  <c r="H10" i="43" s="1"/>
  <c r="I10" i="43" a="1"/>
  <c r="I10" i="43"/>
  <c r="J10" i="43" a="1"/>
  <c r="J10" i="43" s="1"/>
  <c r="K10" i="43" a="1"/>
  <c r="K10" i="43" s="1"/>
  <c r="L10" i="43" a="1"/>
  <c r="L10" i="43" s="1"/>
  <c r="M10" i="43" a="1"/>
  <c r="M10" i="43"/>
  <c r="N10" i="43" a="1"/>
  <c r="N10" i="43" s="1"/>
  <c r="O10" i="43" a="1"/>
  <c r="O10" i="43" s="1"/>
  <c r="P10" i="43" a="1"/>
  <c r="P10" i="43" s="1"/>
  <c r="Q10" i="43" a="1"/>
  <c r="Q10" i="43"/>
  <c r="R10" i="43" a="1"/>
  <c r="R10" i="43" s="1"/>
  <c r="S10" i="43" a="1"/>
  <c r="S10" i="43" s="1"/>
  <c r="T10" i="43" a="1"/>
  <c r="T10" i="43" s="1"/>
  <c r="U10" i="43" a="1"/>
  <c r="U10" i="43"/>
  <c r="V10" i="43" a="1"/>
  <c r="V10" i="43" s="1"/>
  <c r="W10" i="43" a="1"/>
  <c r="W10" i="43" s="1"/>
  <c r="X10" i="43" a="1"/>
  <c r="X10" i="43" s="1"/>
  <c r="Y10" i="43" a="1"/>
  <c r="Y10" i="43"/>
  <c r="Z10" i="43" a="1"/>
  <c r="Z10" i="43" s="1"/>
  <c r="AA10" i="43" a="1"/>
  <c r="AA10" i="43" s="1"/>
  <c r="AB10" i="43" a="1"/>
  <c r="AB10" i="43" s="1"/>
  <c r="AC10" i="43" a="1"/>
  <c r="AC10" i="43"/>
  <c r="AD10" i="43" a="1"/>
  <c r="AD10" i="43" s="1"/>
  <c r="AE10" i="43" a="1"/>
  <c r="AE10" i="43" s="1"/>
  <c r="AF10" i="43" a="1"/>
  <c r="AF10" i="43" s="1"/>
  <c r="AG10" i="43" a="1"/>
  <c r="AG10" i="43"/>
  <c r="AH10" i="43" a="1"/>
  <c r="AH10" i="43" s="1"/>
  <c r="AI10" i="43" a="1"/>
  <c r="AI10" i="43" s="1"/>
  <c r="AJ10" i="43" a="1"/>
  <c r="AJ10" i="43" s="1"/>
  <c r="F11" i="43" a="1"/>
  <c r="F11" i="43"/>
  <c r="G11" i="43" a="1"/>
  <c r="G11" i="43" s="1"/>
  <c r="H11" i="43" a="1"/>
  <c r="H11" i="43" s="1"/>
  <c r="I11" i="43" a="1"/>
  <c r="I11" i="43" s="1"/>
  <c r="J11" i="43" a="1"/>
  <c r="J11" i="43"/>
  <c r="K11" i="43" a="1"/>
  <c r="K11" i="43" s="1"/>
  <c r="L11" i="43" a="1"/>
  <c r="L11" i="43" s="1"/>
  <c r="M11" i="43" a="1"/>
  <c r="M11" i="43" s="1"/>
  <c r="N11" i="43" a="1"/>
  <c r="N11" i="43"/>
  <c r="O11" i="43" a="1"/>
  <c r="O11" i="43" s="1"/>
  <c r="P11" i="43" a="1"/>
  <c r="P11" i="43" s="1"/>
  <c r="Q11" i="43" a="1"/>
  <c r="Q11" i="43" s="1"/>
  <c r="R11" i="43" a="1"/>
  <c r="R11" i="43"/>
  <c r="S11" i="43" a="1"/>
  <c r="S11" i="43" s="1"/>
  <c r="T11" i="43" a="1"/>
  <c r="T11" i="43" s="1"/>
  <c r="U11" i="43" a="1"/>
  <c r="U11" i="43" s="1"/>
  <c r="V11" i="43" a="1"/>
  <c r="V11" i="43"/>
  <c r="W11" i="43" a="1"/>
  <c r="W11" i="43" s="1"/>
  <c r="X11" i="43" a="1"/>
  <c r="X11" i="43" s="1"/>
  <c r="Y11" i="43" a="1"/>
  <c r="Y11" i="43" s="1"/>
  <c r="Z11" i="43" a="1"/>
  <c r="Z11" i="43"/>
  <c r="AA11" i="43" a="1"/>
  <c r="AA11" i="43" s="1"/>
  <c r="AB11" i="43" a="1"/>
  <c r="AB11" i="43" s="1"/>
  <c r="AC11" i="43" a="1"/>
  <c r="AC11" i="43" s="1"/>
  <c r="AD11" i="43" a="1"/>
  <c r="AD11" i="43"/>
  <c r="AE11" i="43" a="1"/>
  <c r="AE11" i="43" s="1"/>
  <c r="AF11" i="43" a="1"/>
  <c r="AF11" i="43" s="1"/>
  <c r="AG11" i="43" a="1"/>
  <c r="AG11" i="43" s="1"/>
  <c r="AH11" i="43" a="1"/>
  <c r="AH11" i="43"/>
  <c r="AI11" i="43" a="1"/>
  <c r="AI11" i="43" s="1"/>
  <c r="AJ11" i="43" a="1"/>
  <c r="AJ11" i="43" s="1"/>
  <c r="F12" i="43" a="1"/>
  <c r="F12" i="43" s="1"/>
  <c r="G12" i="43" a="1"/>
  <c r="G12" i="43"/>
  <c r="H12" i="43" a="1"/>
  <c r="H12" i="43" s="1"/>
  <c r="I12" i="43" a="1"/>
  <c r="I12" i="43" s="1"/>
  <c r="J12" i="43" a="1"/>
  <c r="J12" i="43" s="1"/>
  <c r="K12" i="43" a="1"/>
  <c r="K12" i="43"/>
  <c r="L12" i="43" a="1"/>
  <c r="L12" i="43" s="1"/>
  <c r="M12" i="43" a="1"/>
  <c r="M12" i="43" s="1"/>
  <c r="N12" i="43" a="1"/>
  <c r="N12" i="43" s="1"/>
  <c r="O12" i="43" a="1"/>
  <c r="O12" i="43"/>
  <c r="P12" i="43" a="1"/>
  <c r="P12" i="43" s="1"/>
  <c r="Q12" i="43" a="1"/>
  <c r="Q12" i="43" s="1"/>
  <c r="R12" i="43" a="1"/>
  <c r="R12" i="43" s="1"/>
  <c r="S12" i="43" a="1"/>
  <c r="S12" i="43"/>
  <c r="T12" i="43" a="1"/>
  <c r="T12" i="43" s="1"/>
  <c r="U12" i="43" a="1"/>
  <c r="U12" i="43" s="1"/>
  <c r="V12" i="43" a="1"/>
  <c r="V12" i="43" s="1"/>
  <c r="W12" i="43" a="1"/>
  <c r="W12" i="43"/>
  <c r="X12" i="43" a="1"/>
  <c r="X12" i="43" s="1"/>
  <c r="Y12" i="43" a="1"/>
  <c r="Y12" i="43" s="1"/>
  <c r="Z12" i="43" a="1"/>
  <c r="Z12" i="43" s="1"/>
  <c r="AA12" i="43" a="1"/>
  <c r="AA12" i="43"/>
  <c r="AB12" i="43" a="1"/>
  <c r="AB12" i="43" s="1"/>
  <c r="AC12" i="43" a="1"/>
  <c r="AC12" i="43" s="1"/>
  <c r="AD12" i="43" a="1"/>
  <c r="AD12" i="43" s="1"/>
  <c r="AE12" i="43" a="1"/>
  <c r="AE12" i="43"/>
  <c r="AF12" i="43" a="1"/>
  <c r="AF12" i="43" s="1"/>
  <c r="AG12" i="43" a="1"/>
  <c r="AG12" i="43" s="1"/>
  <c r="AH12" i="43" a="1"/>
  <c r="AH12" i="43" s="1"/>
  <c r="AI12" i="43" a="1"/>
  <c r="AI12" i="43"/>
  <c r="AJ12" i="43" a="1"/>
  <c r="AJ12" i="43" s="1"/>
  <c r="F13" i="43" a="1"/>
  <c r="F13" i="43" s="1"/>
  <c r="G13" i="43" a="1"/>
  <c r="G13" i="43" s="1"/>
  <c r="H13" i="43" a="1"/>
  <c r="H13" i="43"/>
  <c r="I13" i="43" a="1"/>
  <c r="I13" i="43" s="1"/>
  <c r="J13" i="43" a="1"/>
  <c r="J13" i="43" s="1"/>
  <c r="K13" i="43" a="1"/>
  <c r="K13" i="43" s="1"/>
  <c r="L13" i="43" a="1"/>
  <c r="L13" i="43"/>
  <c r="M13" i="43" a="1"/>
  <c r="M13" i="43" s="1"/>
  <c r="N13" i="43" a="1"/>
  <c r="N13" i="43" s="1"/>
  <c r="O13" i="43" a="1"/>
  <c r="O13" i="43" s="1"/>
  <c r="P13" i="43" a="1"/>
  <c r="P13" i="43"/>
  <c r="Q13" i="43" a="1"/>
  <c r="Q13" i="43" s="1"/>
  <c r="R13" i="43" a="1"/>
  <c r="R13" i="43" s="1"/>
  <c r="S13" i="43" a="1"/>
  <c r="S13" i="43" s="1"/>
  <c r="T13" i="43" a="1"/>
  <c r="T13" i="43"/>
  <c r="U13" i="43" a="1"/>
  <c r="U13" i="43" s="1"/>
  <c r="V13" i="43" a="1"/>
  <c r="V13" i="43" s="1"/>
  <c r="W13" i="43" a="1"/>
  <c r="W13" i="43" s="1"/>
  <c r="X13" i="43" a="1"/>
  <c r="X13" i="43"/>
  <c r="Y13" i="43" a="1"/>
  <c r="Y13" i="43" s="1"/>
  <c r="Z13" i="43" a="1"/>
  <c r="Z13" i="43" s="1"/>
  <c r="AA13" i="43" a="1"/>
  <c r="AA13" i="43" s="1"/>
  <c r="AB13" i="43" a="1"/>
  <c r="AB13" i="43"/>
  <c r="AC13" i="43" a="1"/>
  <c r="AC13" i="43" s="1"/>
  <c r="AD13" i="43" a="1"/>
  <c r="AD13" i="43" s="1"/>
  <c r="AE13" i="43" a="1"/>
  <c r="AE13" i="43" s="1"/>
  <c r="AF13" i="43" a="1"/>
  <c r="AF13" i="43"/>
  <c r="AG13" i="43" a="1"/>
  <c r="AG13" i="43" s="1"/>
  <c r="AH13" i="43" a="1"/>
  <c r="AH13" i="43" s="1"/>
  <c r="AI13" i="43" a="1"/>
  <c r="AI13" i="43" s="1"/>
  <c r="AJ13" i="43" a="1"/>
  <c r="AJ13" i="43"/>
  <c r="F14" i="43" a="1"/>
  <c r="F14" i="43" s="1"/>
  <c r="G14" i="43" a="1"/>
  <c r="G14" i="43" s="1"/>
  <c r="H14" i="43" a="1"/>
  <c r="H14" i="43" s="1"/>
  <c r="I14" i="43" a="1"/>
  <c r="I14" i="43"/>
  <c r="J14" i="43" a="1"/>
  <c r="J14" i="43" s="1"/>
  <c r="K14" i="43" a="1"/>
  <c r="K14" i="43" s="1"/>
  <c r="L14" i="43" a="1"/>
  <c r="L14" i="43" s="1"/>
  <c r="M14" i="43" a="1"/>
  <c r="M14" i="43"/>
  <c r="N14" i="43" a="1"/>
  <c r="N14" i="43" s="1"/>
  <c r="O14" i="43" a="1"/>
  <c r="O14" i="43" s="1"/>
  <c r="P14" i="43" a="1"/>
  <c r="P14" i="43" s="1"/>
  <c r="Q14" i="43" a="1"/>
  <c r="Q14" i="43"/>
  <c r="R14" i="43" a="1"/>
  <c r="R14" i="43" s="1"/>
  <c r="S14" i="43" a="1"/>
  <c r="S14" i="43" s="1"/>
  <c r="T14" i="43" a="1"/>
  <c r="T14" i="43" s="1"/>
  <c r="U14" i="43" a="1"/>
  <c r="U14" i="43"/>
  <c r="V14" i="43" a="1"/>
  <c r="V14" i="43" s="1"/>
  <c r="W14" i="43" a="1"/>
  <c r="W14" i="43" s="1"/>
  <c r="X14" i="43" a="1"/>
  <c r="X14" i="43" s="1"/>
  <c r="Y14" i="43" a="1"/>
  <c r="Y14" i="43"/>
  <c r="Z14" i="43" a="1"/>
  <c r="Z14" i="43" s="1"/>
  <c r="AA14" i="43" a="1"/>
  <c r="AA14" i="43" s="1"/>
  <c r="AB14" i="43" a="1"/>
  <c r="AB14" i="43" s="1"/>
  <c r="AC14" i="43" a="1"/>
  <c r="AC14" i="43"/>
  <c r="AD14" i="43" a="1"/>
  <c r="AD14" i="43" s="1"/>
  <c r="AE14" i="43" a="1"/>
  <c r="AE14" i="43" s="1"/>
  <c r="AF14" i="43" a="1"/>
  <c r="AF14" i="43" s="1"/>
  <c r="AG14" i="43" a="1"/>
  <c r="AG14" i="43"/>
  <c r="AH14" i="43" a="1"/>
  <c r="AH14" i="43" s="1"/>
  <c r="AI14" i="43" a="1"/>
  <c r="AI14" i="43" s="1"/>
  <c r="AJ14" i="43" a="1"/>
  <c r="AJ14" i="43" s="1"/>
  <c r="F15" i="43" a="1"/>
  <c r="F15" i="43"/>
  <c r="G15" i="43" a="1"/>
  <c r="G15" i="43" s="1"/>
  <c r="H15" i="43" a="1"/>
  <c r="H15" i="43" s="1"/>
  <c r="I15" i="43" a="1"/>
  <c r="I15" i="43" s="1"/>
  <c r="J15" i="43" a="1"/>
  <c r="J15" i="43"/>
  <c r="K15" i="43" a="1"/>
  <c r="K15" i="43" s="1"/>
  <c r="L15" i="43" a="1"/>
  <c r="L15" i="43" s="1"/>
  <c r="M15" i="43" a="1"/>
  <c r="M15" i="43" s="1"/>
  <c r="N15" i="43" a="1"/>
  <c r="N15" i="43"/>
  <c r="O15" i="43" a="1"/>
  <c r="O15" i="43" s="1"/>
  <c r="P15" i="43" a="1"/>
  <c r="P15" i="43" s="1"/>
  <c r="Q15" i="43" a="1"/>
  <c r="Q15" i="43" s="1"/>
  <c r="R15" i="43" a="1"/>
  <c r="R15" i="43"/>
  <c r="S15" i="43" a="1"/>
  <c r="S15" i="43" s="1"/>
  <c r="T15" i="43" a="1"/>
  <c r="T15" i="43" s="1"/>
  <c r="U15" i="43" a="1"/>
  <c r="U15" i="43" s="1"/>
  <c r="V15" i="43" a="1"/>
  <c r="V15" i="43"/>
  <c r="W15" i="43" a="1"/>
  <c r="W15" i="43" s="1"/>
  <c r="X15" i="43" a="1"/>
  <c r="X15" i="43" s="1"/>
  <c r="Y15" i="43" a="1"/>
  <c r="Y15" i="43" s="1"/>
  <c r="Z15" i="43" a="1"/>
  <c r="Z15" i="43"/>
  <c r="AA15" i="43" a="1"/>
  <c r="AA15" i="43" s="1"/>
  <c r="AB15" i="43" a="1"/>
  <c r="AB15" i="43" s="1"/>
  <c r="AC15" i="43" a="1"/>
  <c r="AC15" i="43" s="1"/>
  <c r="AD15" i="43" a="1"/>
  <c r="AD15" i="43"/>
  <c r="AE15" i="43" a="1"/>
  <c r="AE15" i="43" s="1"/>
  <c r="AF15" i="43" a="1"/>
  <c r="AF15" i="43" s="1"/>
  <c r="AG15" i="43" a="1"/>
  <c r="AG15" i="43" s="1"/>
  <c r="AH15" i="43" a="1"/>
  <c r="AH15" i="43"/>
  <c r="AI15" i="43" a="1"/>
  <c r="AI15" i="43" s="1"/>
  <c r="AJ15" i="43" a="1"/>
  <c r="AJ15" i="43" s="1"/>
  <c r="F16" i="43" a="1"/>
  <c r="F16" i="43" s="1"/>
  <c r="G16" i="43" a="1"/>
  <c r="G16" i="43"/>
  <c r="H16" i="43" a="1"/>
  <c r="H16" i="43" s="1"/>
  <c r="I16" i="43" a="1"/>
  <c r="I16" i="43" s="1"/>
  <c r="J16" i="43" a="1"/>
  <c r="J16" i="43" s="1"/>
  <c r="K16" i="43" a="1"/>
  <c r="K16" i="43"/>
  <c r="L16" i="43" a="1"/>
  <c r="L16" i="43" s="1"/>
  <c r="M16" i="43" a="1"/>
  <c r="M16" i="43" s="1"/>
  <c r="N16" i="43" a="1"/>
  <c r="N16" i="43" s="1"/>
  <c r="O16" i="43" a="1"/>
  <c r="O16" i="43"/>
  <c r="P16" i="43" a="1"/>
  <c r="P16" i="43" s="1"/>
  <c r="Q16" i="43" a="1"/>
  <c r="Q16" i="43" s="1"/>
  <c r="R16" i="43" a="1"/>
  <c r="R16" i="43" s="1"/>
  <c r="S16" i="43" a="1"/>
  <c r="S16" i="43"/>
  <c r="T16" i="43" a="1"/>
  <c r="T16" i="43" s="1"/>
  <c r="U16" i="43" a="1"/>
  <c r="U16" i="43" s="1"/>
  <c r="V16" i="43" a="1"/>
  <c r="V16" i="43" s="1"/>
  <c r="W16" i="43" a="1"/>
  <c r="W16" i="43"/>
  <c r="X16" i="43" a="1"/>
  <c r="X16" i="43" s="1"/>
  <c r="Y16" i="43" a="1"/>
  <c r="Y16" i="43" s="1"/>
  <c r="Z16" i="43" a="1"/>
  <c r="Z16" i="43" s="1"/>
  <c r="AA16" i="43" a="1"/>
  <c r="AA16" i="43"/>
  <c r="AB16" i="43" a="1"/>
  <c r="AB16" i="43" s="1"/>
  <c r="AC16" i="43" a="1"/>
  <c r="AC16" i="43" s="1"/>
  <c r="AD16" i="43" a="1"/>
  <c r="AD16" i="43" s="1"/>
  <c r="AE16" i="43" a="1"/>
  <c r="AE16" i="43"/>
  <c r="AF16" i="43" a="1"/>
  <c r="AF16" i="43" s="1"/>
  <c r="AG16" i="43" a="1"/>
  <c r="AG16" i="43" s="1"/>
  <c r="AH16" i="43" a="1"/>
  <c r="AH16" i="43" s="1"/>
  <c r="AI16" i="43" a="1"/>
  <c r="AI16" i="43"/>
  <c r="AJ16" i="43" a="1"/>
  <c r="AJ16" i="43" s="1"/>
  <c r="F17" i="43" a="1"/>
  <c r="F17" i="43" s="1"/>
  <c r="G17" i="43" a="1"/>
  <c r="G17" i="43" s="1"/>
  <c r="H17" i="43" a="1"/>
  <c r="H17" i="43"/>
  <c r="I17" i="43" a="1"/>
  <c r="I17" i="43" s="1"/>
  <c r="J17" i="43" a="1"/>
  <c r="J17" i="43" s="1"/>
  <c r="K17" i="43" a="1"/>
  <c r="K17" i="43" s="1"/>
  <c r="L17" i="43" a="1"/>
  <c r="L17" i="43"/>
  <c r="M17" i="43" a="1"/>
  <c r="M17" i="43" s="1"/>
  <c r="N17" i="43" a="1"/>
  <c r="N17" i="43" s="1"/>
  <c r="O17" i="43" a="1"/>
  <c r="O17" i="43" s="1"/>
  <c r="P17" i="43" a="1"/>
  <c r="P17" i="43"/>
  <c r="Q17" i="43" a="1"/>
  <c r="Q17" i="43" s="1"/>
  <c r="R17" i="43" a="1"/>
  <c r="R17" i="43" s="1"/>
  <c r="S17" i="43" a="1"/>
  <c r="S17" i="43" s="1"/>
  <c r="T17" i="43" a="1"/>
  <c r="T17" i="43"/>
  <c r="U17" i="43" a="1"/>
  <c r="U17" i="43" s="1"/>
  <c r="V17" i="43" a="1"/>
  <c r="V17" i="43" s="1"/>
  <c r="W17" i="43" a="1"/>
  <c r="W17" i="43" s="1"/>
  <c r="X17" i="43" a="1"/>
  <c r="X17" i="43"/>
  <c r="Y17" i="43" a="1"/>
  <c r="Y17" i="43" s="1"/>
  <c r="Z17" i="43" a="1"/>
  <c r="Z17" i="43" s="1"/>
  <c r="AA17" i="43" a="1"/>
  <c r="AA17" i="43" s="1"/>
  <c r="AB17" i="43" a="1"/>
  <c r="AB17" i="43"/>
  <c r="AC17" i="43" a="1"/>
  <c r="AC17" i="43" s="1"/>
  <c r="AD17" i="43" a="1"/>
  <c r="AD17" i="43" s="1"/>
  <c r="AE17" i="43" a="1"/>
  <c r="AE17" i="43" s="1"/>
  <c r="AF17" i="43" a="1"/>
  <c r="AF17" i="43"/>
  <c r="AG17" i="43" a="1"/>
  <c r="AG17" i="43" s="1"/>
  <c r="AH17" i="43" a="1"/>
  <c r="AH17" i="43" s="1"/>
  <c r="AI17" i="43" a="1"/>
  <c r="AI17" i="43" s="1"/>
  <c r="AJ17" i="43" a="1"/>
  <c r="AJ17" i="43"/>
  <c r="G9" i="43" a="1"/>
  <c r="G9" i="43" s="1"/>
  <c r="H9" i="43" a="1"/>
  <c r="H9" i="43" s="1"/>
  <c r="I9" i="43" a="1"/>
  <c r="I9" i="43"/>
  <c r="J9" i="43" a="1"/>
  <c r="J9" i="43"/>
  <c r="K9" i="43" a="1"/>
  <c r="K9" i="43" s="1"/>
  <c r="L9" i="43" a="1"/>
  <c r="L9" i="43" s="1"/>
  <c r="M9" i="43" a="1"/>
  <c r="M9" i="43"/>
  <c r="N9" i="43" a="1"/>
  <c r="N9" i="43"/>
  <c r="O9" i="43" a="1"/>
  <c r="O9" i="43" s="1"/>
  <c r="P9" i="43" a="1"/>
  <c r="P9" i="43" s="1"/>
  <c r="Q9" i="43" a="1"/>
  <c r="Q9" i="43"/>
  <c r="R9" i="43" a="1"/>
  <c r="R9" i="43"/>
  <c r="S9" i="43" a="1"/>
  <c r="S9" i="43" s="1"/>
  <c r="T9" i="43" a="1"/>
  <c r="T9" i="43" s="1"/>
  <c r="U9" i="43" a="1"/>
  <c r="U9" i="43"/>
  <c r="V9" i="43" a="1"/>
  <c r="V9" i="43" s="1"/>
  <c r="W9" i="43" a="1"/>
  <c r="W9" i="43" s="1"/>
  <c r="X9" i="43" a="1"/>
  <c r="X9" i="43" s="1"/>
  <c r="Y9" i="43" a="1"/>
  <c r="Y9" i="43"/>
  <c r="Z9" i="43" a="1"/>
  <c r="Z9" i="43" s="1"/>
  <c r="AA9" i="43" a="1"/>
  <c r="AA9" i="43" s="1"/>
  <c r="AB9" i="43" a="1"/>
  <c r="AB9" i="43" s="1"/>
  <c r="AC9" i="43" a="1"/>
  <c r="AC9" i="43"/>
  <c r="AD9" i="43" a="1"/>
  <c r="AD9" i="43" s="1"/>
  <c r="AE9" i="43" a="1"/>
  <c r="AE9" i="43" s="1"/>
  <c r="AF9" i="43" a="1"/>
  <c r="AF9" i="43" s="1"/>
  <c r="AG9" i="43" a="1"/>
  <c r="AG9" i="43"/>
  <c r="AH9" i="43" a="1"/>
  <c r="AH9" i="43" s="1"/>
  <c r="AI9" i="43" a="1"/>
  <c r="AI9" i="43" s="1"/>
  <c r="AJ9" i="43" a="1"/>
  <c r="AJ9" i="43" s="1"/>
  <c r="F10" i="45" a="1"/>
  <c r="F10" i="45" s="1"/>
  <c r="G10" i="45" a="1"/>
  <c r="G10" i="45" s="1"/>
  <c r="H10" i="45" a="1"/>
  <c r="H10" i="45"/>
  <c r="I10" i="45" a="1"/>
  <c r="I10" i="45" s="1"/>
  <c r="J10" i="45" a="1"/>
  <c r="J10" i="45" s="1"/>
  <c r="K10" i="45" a="1"/>
  <c r="K10" i="45" s="1"/>
  <c r="L10" i="45" a="1"/>
  <c r="L10" i="45"/>
  <c r="M10" i="45" a="1"/>
  <c r="M10" i="45" s="1"/>
  <c r="N10" i="45" a="1"/>
  <c r="N10" i="45" s="1"/>
  <c r="O10" i="45" a="1"/>
  <c r="O10" i="45" s="1"/>
  <c r="P10" i="45" a="1"/>
  <c r="P10" i="45"/>
  <c r="Q10" i="45" a="1"/>
  <c r="Q10" i="45" s="1"/>
  <c r="R10" i="45" a="1"/>
  <c r="R10" i="45" s="1"/>
  <c r="S10" i="45" a="1"/>
  <c r="S10" i="45" s="1"/>
  <c r="T10" i="45" a="1"/>
  <c r="T10" i="45"/>
  <c r="U10" i="45" a="1"/>
  <c r="U10" i="45" s="1"/>
  <c r="V10" i="45" a="1"/>
  <c r="V10" i="45" s="1"/>
  <c r="W10" i="45" a="1"/>
  <c r="W10" i="45" s="1"/>
  <c r="X10" i="45" a="1"/>
  <c r="X10" i="45"/>
  <c r="Y10" i="45" a="1"/>
  <c r="Y10" i="45" s="1"/>
  <c r="Z10" i="45" a="1"/>
  <c r="Z10" i="45" s="1"/>
  <c r="AA10" i="45" a="1"/>
  <c r="AA10" i="45" s="1"/>
  <c r="AB10" i="45" a="1"/>
  <c r="AB10" i="45"/>
  <c r="AC10" i="45" a="1"/>
  <c r="AC10" i="45" s="1"/>
  <c r="AD10" i="45" a="1"/>
  <c r="AD10" i="45" s="1"/>
  <c r="AE10" i="45" a="1"/>
  <c r="AE10" i="45" s="1"/>
  <c r="AF10" i="45" a="1"/>
  <c r="AF10" i="45"/>
  <c r="AG10" i="45" a="1"/>
  <c r="AG10" i="45" s="1"/>
  <c r="AH10" i="45" a="1"/>
  <c r="AH10" i="45" s="1"/>
  <c r="AI10" i="45" a="1"/>
  <c r="AI10" i="45" s="1"/>
  <c r="AJ10" i="45" a="1"/>
  <c r="AJ10" i="45"/>
  <c r="F11" i="45" a="1"/>
  <c r="F11" i="45" s="1"/>
  <c r="G11" i="45" a="1"/>
  <c r="G11" i="45" s="1"/>
  <c r="H11" i="45" a="1"/>
  <c r="H11" i="45" s="1"/>
  <c r="I11" i="45" a="1"/>
  <c r="I11" i="45"/>
  <c r="J11" i="45" a="1"/>
  <c r="J11" i="45" s="1"/>
  <c r="K11" i="45" a="1"/>
  <c r="K11" i="45" s="1"/>
  <c r="L11" i="45" a="1"/>
  <c r="L11" i="45" s="1"/>
  <c r="M11" i="45" a="1"/>
  <c r="M11" i="45"/>
  <c r="N11" i="45" a="1"/>
  <c r="N11" i="45" s="1"/>
  <c r="O11" i="45" a="1"/>
  <c r="O11" i="45" s="1"/>
  <c r="P11" i="45" a="1"/>
  <c r="P11" i="45" s="1"/>
  <c r="Q11" i="45" a="1"/>
  <c r="Q11" i="45"/>
  <c r="R11" i="45" a="1"/>
  <c r="R11" i="45" s="1"/>
  <c r="S11" i="45" a="1"/>
  <c r="S11" i="45" s="1"/>
  <c r="T11" i="45" a="1"/>
  <c r="T11" i="45" s="1"/>
  <c r="U11" i="45" a="1"/>
  <c r="U11" i="45"/>
  <c r="V11" i="45" a="1"/>
  <c r="V11" i="45" s="1"/>
  <c r="W11" i="45" a="1"/>
  <c r="W11" i="45" s="1"/>
  <c r="X11" i="45" a="1"/>
  <c r="X11" i="45" s="1"/>
  <c r="Y11" i="45" a="1"/>
  <c r="Y11" i="45"/>
  <c r="Z11" i="45" a="1"/>
  <c r="Z11" i="45" s="1"/>
  <c r="AA11" i="45" a="1"/>
  <c r="AA11" i="45" s="1"/>
  <c r="AB11" i="45" a="1"/>
  <c r="AB11" i="45" s="1"/>
  <c r="AC11" i="45" a="1"/>
  <c r="AC11" i="45"/>
  <c r="AD11" i="45" a="1"/>
  <c r="AD11" i="45" s="1"/>
  <c r="AE11" i="45" a="1"/>
  <c r="AE11" i="45" s="1"/>
  <c r="AF11" i="45" a="1"/>
  <c r="AF11" i="45" s="1"/>
  <c r="AG11" i="45" a="1"/>
  <c r="AG11" i="45"/>
  <c r="AH11" i="45" a="1"/>
  <c r="AH11" i="45" s="1"/>
  <c r="AI11" i="45" a="1"/>
  <c r="AI11" i="45" s="1"/>
  <c r="AJ11" i="45" a="1"/>
  <c r="AJ11" i="45" s="1"/>
  <c r="F12" i="45" a="1"/>
  <c r="F12" i="45"/>
  <c r="G12" i="45" a="1"/>
  <c r="G12" i="45" s="1"/>
  <c r="H12" i="45" a="1"/>
  <c r="H12" i="45" s="1"/>
  <c r="I12" i="45" a="1"/>
  <c r="I12" i="45" s="1"/>
  <c r="J12" i="45" a="1"/>
  <c r="J12" i="45"/>
  <c r="K12" i="45" a="1"/>
  <c r="K12" i="45" s="1"/>
  <c r="L12" i="45" a="1"/>
  <c r="L12" i="45" s="1"/>
  <c r="M12" i="45" a="1"/>
  <c r="M12" i="45" s="1"/>
  <c r="N12" i="45" a="1"/>
  <c r="N12" i="45"/>
  <c r="O12" i="45" a="1"/>
  <c r="O12" i="45" s="1"/>
  <c r="P12" i="45" a="1"/>
  <c r="P12" i="45" s="1"/>
  <c r="Q12" i="45" a="1"/>
  <c r="Q12" i="45" s="1"/>
  <c r="R12" i="45" a="1"/>
  <c r="R12" i="45"/>
  <c r="S12" i="45" a="1"/>
  <c r="S12" i="45" s="1"/>
  <c r="T12" i="45" a="1"/>
  <c r="T12" i="45" s="1"/>
  <c r="U12" i="45" a="1"/>
  <c r="U12" i="45" s="1"/>
  <c r="V12" i="45" a="1"/>
  <c r="V12" i="45"/>
  <c r="W12" i="45" a="1"/>
  <c r="W12" i="45" s="1"/>
  <c r="X12" i="45" a="1"/>
  <c r="X12" i="45" s="1"/>
  <c r="Y12" i="45" a="1"/>
  <c r="Y12" i="45" s="1"/>
  <c r="Z12" i="45" a="1"/>
  <c r="Z12" i="45"/>
  <c r="AA12" i="45" a="1"/>
  <c r="AA12" i="45" s="1"/>
  <c r="AB12" i="45" a="1"/>
  <c r="AB12" i="45" s="1"/>
  <c r="AC12" i="45" a="1"/>
  <c r="AC12" i="45" s="1"/>
  <c r="AD12" i="45" a="1"/>
  <c r="AD12" i="45"/>
  <c r="AE12" i="45" a="1"/>
  <c r="AE12" i="45" s="1"/>
  <c r="AF12" i="45" a="1"/>
  <c r="AF12" i="45" s="1"/>
  <c r="AG12" i="45" a="1"/>
  <c r="AG12" i="45" s="1"/>
  <c r="AH12" i="45" a="1"/>
  <c r="AH12" i="45"/>
  <c r="AI12" i="45" a="1"/>
  <c r="AI12" i="45" s="1"/>
  <c r="AJ12" i="45" a="1"/>
  <c r="AJ12" i="45" s="1"/>
  <c r="F13" i="45" a="1"/>
  <c r="F13" i="45" s="1"/>
  <c r="G13" i="45" a="1"/>
  <c r="G13" i="45"/>
  <c r="H13" i="45" a="1"/>
  <c r="H13" i="45" s="1"/>
  <c r="I13" i="45" a="1"/>
  <c r="I13" i="45" s="1"/>
  <c r="J13" i="45" a="1"/>
  <c r="J13" i="45" s="1"/>
  <c r="K13" i="45" a="1"/>
  <c r="K13" i="45"/>
  <c r="L13" i="45" a="1"/>
  <c r="L13" i="45" s="1"/>
  <c r="M13" i="45" a="1"/>
  <c r="M13" i="45" s="1"/>
  <c r="N13" i="45" a="1"/>
  <c r="N13" i="45" s="1"/>
  <c r="O13" i="45" a="1"/>
  <c r="O13" i="45"/>
  <c r="P13" i="45" a="1"/>
  <c r="P13" i="45" s="1"/>
  <c r="Q13" i="45" a="1"/>
  <c r="Q13" i="45" s="1"/>
  <c r="R13" i="45" a="1"/>
  <c r="R13" i="45" s="1"/>
  <c r="S13" i="45" a="1"/>
  <c r="S13" i="45"/>
  <c r="T13" i="45" a="1"/>
  <c r="T13" i="45" s="1"/>
  <c r="U13" i="45" a="1"/>
  <c r="U13" i="45" s="1"/>
  <c r="V13" i="45" a="1"/>
  <c r="V13" i="45" s="1"/>
  <c r="W13" i="45" a="1"/>
  <c r="W13" i="45"/>
  <c r="X13" i="45" a="1"/>
  <c r="X13" i="45" s="1"/>
  <c r="Y13" i="45" a="1"/>
  <c r="Y13" i="45" s="1"/>
  <c r="Z13" i="45" a="1"/>
  <c r="Z13" i="45" s="1"/>
  <c r="AA13" i="45" a="1"/>
  <c r="AA13" i="45"/>
  <c r="AB13" i="45" a="1"/>
  <c r="AB13" i="45" s="1"/>
  <c r="AC13" i="45" a="1"/>
  <c r="AC13" i="45" s="1"/>
  <c r="AD13" i="45" a="1"/>
  <c r="AD13" i="45" s="1"/>
  <c r="AE13" i="45" a="1"/>
  <c r="AE13" i="45"/>
  <c r="AF13" i="45" a="1"/>
  <c r="AF13" i="45" s="1"/>
  <c r="AG13" i="45" a="1"/>
  <c r="AG13" i="45" s="1"/>
  <c r="AH13" i="45" a="1"/>
  <c r="AH13" i="45" s="1"/>
  <c r="AI13" i="45" a="1"/>
  <c r="AI13" i="45"/>
  <c r="AJ13" i="45" a="1"/>
  <c r="AJ13" i="45" s="1"/>
  <c r="F14" i="45" a="1"/>
  <c r="F14" i="45" s="1"/>
  <c r="G14" i="45" a="1"/>
  <c r="G14" i="45" s="1"/>
  <c r="H14" i="45" a="1"/>
  <c r="H14" i="45"/>
  <c r="I14" i="45" a="1"/>
  <c r="I14" i="45" s="1"/>
  <c r="J14" i="45" a="1"/>
  <c r="J14" i="45" s="1"/>
  <c r="K14" i="45" a="1"/>
  <c r="K14" i="45" s="1"/>
  <c r="L14" i="45" a="1"/>
  <c r="L14" i="45"/>
  <c r="M14" i="45" a="1"/>
  <c r="M14" i="45" s="1"/>
  <c r="N14" i="45" a="1"/>
  <c r="N14" i="45" s="1"/>
  <c r="O14" i="45" a="1"/>
  <c r="O14" i="45" s="1"/>
  <c r="P14" i="45" a="1"/>
  <c r="P14" i="45"/>
  <c r="Q14" i="45" a="1"/>
  <c r="Q14" i="45" s="1"/>
  <c r="R14" i="45" a="1"/>
  <c r="R14" i="45" s="1"/>
  <c r="S14" i="45" a="1"/>
  <c r="S14" i="45" s="1"/>
  <c r="T14" i="45" a="1"/>
  <c r="T14" i="45"/>
  <c r="U14" i="45" a="1"/>
  <c r="U14" i="45" s="1"/>
  <c r="V14" i="45" a="1"/>
  <c r="V14" i="45" s="1"/>
  <c r="W14" i="45" a="1"/>
  <c r="W14" i="45" s="1"/>
  <c r="X14" i="45" a="1"/>
  <c r="X14" i="45"/>
  <c r="Y14" i="45" a="1"/>
  <c r="Y14" i="45" s="1"/>
  <c r="Z14" i="45" a="1"/>
  <c r="Z14" i="45" s="1"/>
  <c r="AA14" i="45" a="1"/>
  <c r="AA14" i="45" s="1"/>
  <c r="AB14" i="45" a="1"/>
  <c r="AB14" i="45"/>
  <c r="AC14" i="45" a="1"/>
  <c r="AC14" i="45" s="1"/>
  <c r="AD14" i="45" a="1"/>
  <c r="AD14" i="45" s="1"/>
  <c r="AE14" i="45" a="1"/>
  <c r="AE14" i="45" s="1"/>
  <c r="AF14" i="45" a="1"/>
  <c r="AF14" i="45"/>
  <c r="AG14" i="45" a="1"/>
  <c r="AG14" i="45" s="1"/>
  <c r="AH14" i="45" a="1"/>
  <c r="AH14" i="45" s="1"/>
  <c r="AI14" i="45" a="1"/>
  <c r="AI14" i="45" s="1"/>
  <c r="AJ14" i="45" a="1"/>
  <c r="AJ14" i="45"/>
  <c r="F15" i="45" a="1"/>
  <c r="F15" i="45" s="1"/>
  <c r="G15" i="45" a="1"/>
  <c r="G15" i="45" s="1"/>
  <c r="H15" i="45" a="1"/>
  <c r="H15" i="45" s="1"/>
  <c r="I15" i="45" a="1"/>
  <c r="I15" i="45"/>
  <c r="J15" i="45" a="1"/>
  <c r="J15" i="45" s="1"/>
  <c r="K15" i="45" a="1"/>
  <c r="K15" i="45" s="1"/>
  <c r="L15" i="45" a="1"/>
  <c r="L15" i="45" s="1"/>
  <c r="M15" i="45" a="1"/>
  <c r="M15" i="45"/>
  <c r="N15" i="45" a="1"/>
  <c r="N15" i="45" s="1"/>
  <c r="O15" i="45" a="1"/>
  <c r="O15" i="45" s="1"/>
  <c r="P15" i="45" a="1"/>
  <c r="P15" i="45" s="1"/>
  <c r="Q15" i="45" a="1"/>
  <c r="Q15" i="45"/>
  <c r="R15" i="45" a="1"/>
  <c r="R15" i="45" s="1"/>
  <c r="S15" i="45" a="1"/>
  <c r="S15" i="45" s="1"/>
  <c r="T15" i="45" a="1"/>
  <c r="T15" i="45" s="1"/>
  <c r="U15" i="45" a="1"/>
  <c r="U15" i="45"/>
  <c r="V15" i="45" a="1"/>
  <c r="V15" i="45" s="1"/>
  <c r="W15" i="45" a="1"/>
  <c r="W15" i="45" s="1"/>
  <c r="X15" i="45" a="1"/>
  <c r="X15" i="45" s="1"/>
  <c r="Y15" i="45" a="1"/>
  <c r="Y15" i="45"/>
  <c r="Z15" i="45" a="1"/>
  <c r="Z15" i="45" s="1"/>
  <c r="AA15" i="45" a="1"/>
  <c r="AA15" i="45" s="1"/>
  <c r="AB15" i="45" a="1"/>
  <c r="AB15" i="45" s="1"/>
  <c r="AC15" i="45" a="1"/>
  <c r="AC15" i="45"/>
  <c r="AD15" i="45" a="1"/>
  <c r="AD15" i="45" s="1"/>
  <c r="AE15" i="45" a="1"/>
  <c r="AE15" i="45" s="1"/>
  <c r="AF15" i="45" a="1"/>
  <c r="AF15" i="45" s="1"/>
  <c r="AG15" i="45" a="1"/>
  <c r="AG15" i="45"/>
  <c r="AH15" i="45" a="1"/>
  <c r="AH15" i="45" s="1"/>
  <c r="AI15" i="45" a="1"/>
  <c r="AI15" i="45" s="1"/>
  <c r="AJ15" i="45" a="1"/>
  <c r="AJ15" i="45" s="1"/>
  <c r="F16" i="45" a="1"/>
  <c r="F16" i="45"/>
  <c r="G16" i="45" a="1"/>
  <c r="G16" i="45" s="1"/>
  <c r="H16" i="45" a="1"/>
  <c r="H16" i="45" s="1"/>
  <c r="I16" i="45" a="1"/>
  <c r="I16" i="45" s="1"/>
  <c r="J16" i="45" a="1"/>
  <c r="J16" i="45"/>
  <c r="K16" i="45" a="1"/>
  <c r="K16" i="45" s="1"/>
  <c r="L16" i="45" a="1"/>
  <c r="L16" i="45" s="1"/>
  <c r="M16" i="45" a="1"/>
  <c r="M16" i="45" s="1"/>
  <c r="N16" i="45" a="1"/>
  <c r="N16" i="45"/>
  <c r="O16" i="45" a="1"/>
  <c r="O16" i="45" s="1"/>
  <c r="P16" i="45" a="1"/>
  <c r="P16" i="45" s="1"/>
  <c r="Q16" i="45" a="1"/>
  <c r="Q16" i="45" s="1"/>
  <c r="R16" i="45" a="1"/>
  <c r="R16" i="45"/>
  <c r="S16" i="45" a="1"/>
  <c r="S16" i="45" s="1"/>
  <c r="T16" i="45" a="1"/>
  <c r="T16" i="45" s="1"/>
  <c r="U16" i="45" a="1"/>
  <c r="U16" i="45" s="1"/>
  <c r="V16" i="45" a="1"/>
  <c r="V16" i="45"/>
  <c r="W16" i="45" a="1"/>
  <c r="W16" i="45" s="1"/>
  <c r="X16" i="45" a="1"/>
  <c r="X16" i="45" s="1"/>
  <c r="Y16" i="45" a="1"/>
  <c r="Y16" i="45" s="1"/>
  <c r="Z16" i="45" a="1"/>
  <c r="Z16" i="45"/>
  <c r="AA16" i="45" a="1"/>
  <c r="AA16" i="45" s="1"/>
  <c r="AB16" i="45" a="1"/>
  <c r="AB16" i="45" s="1"/>
  <c r="AC16" i="45" a="1"/>
  <c r="AC16" i="45" s="1"/>
  <c r="AD16" i="45" a="1"/>
  <c r="AD16" i="45"/>
  <c r="AE16" i="45" a="1"/>
  <c r="AE16" i="45" s="1"/>
  <c r="AF16" i="45" a="1"/>
  <c r="AF16" i="45" s="1"/>
  <c r="AG16" i="45" a="1"/>
  <c r="AG16" i="45" s="1"/>
  <c r="AH16" i="45" a="1"/>
  <c r="AH16" i="45"/>
  <c r="AI16" i="45" a="1"/>
  <c r="AI16" i="45" s="1"/>
  <c r="AJ16" i="45" a="1"/>
  <c r="AJ16" i="45" s="1"/>
  <c r="F17" i="45" a="1"/>
  <c r="F17" i="45" s="1"/>
  <c r="G17" i="45" a="1"/>
  <c r="G17" i="45"/>
  <c r="H17" i="45" a="1"/>
  <c r="H17" i="45" s="1"/>
  <c r="I17" i="45" a="1"/>
  <c r="I17" i="45" s="1"/>
  <c r="J17" i="45" a="1"/>
  <c r="J17" i="45" s="1"/>
  <c r="K17" i="45" a="1"/>
  <c r="K17" i="45"/>
  <c r="L17" i="45" a="1"/>
  <c r="L17" i="45" s="1"/>
  <c r="M17" i="45" a="1"/>
  <c r="M17" i="45" s="1"/>
  <c r="N17" i="45" a="1"/>
  <c r="N17" i="45" s="1"/>
  <c r="O17" i="45" a="1"/>
  <c r="O17" i="45"/>
  <c r="P17" i="45" a="1"/>
  <c r="P17" i="45" s="1"/>
  <c r="Q17" i="45" a="1"/>
  <c r="Q17" i="45" s="1"/>
  <c r="R17" i="45" a="1"/>
  <c r="R17" i="45" s="1"/>
  <c r="S17" i="45" a="1"/>
  <c r="S17" i="45"/>
  <c r="T17" i="45" a="1"/>
  <c r="T17" i="45" s="1"/>
  <c r="U17" i="45" a="1"/>
  <c r="U17" i="45" s="1"/>
  <c r="V17" i="45" a="1"/>
  <c r="V17" i="45" s="1"/>
  <c r="W17" i="45" a="1"/>
  <c r="W17" i="45"/>
  <c r="X17" i="45" a="1"/>
  <c r="X17" i="45" s="1"/>
  <c r="Y17" i="45" a="1"/>
  <c r="Y17" i="45" s="1"/>
  <c r="Z17" i="45" a="1"/>
  <c r="Z17" i="45" s="1"/>
  <c r="AA17" i="45" a="1"/>
  <c r="AA17" i="45"/>
  <c r="AB17" i="45" a="1"/>
  <c r="AB17" i="45" s="1"/>
  <c r="AC17" i="45" a="1"/>
  <c r="AC17" i="45" s="1"/>
  <c r="AD17" i="45" a="1"/>
  <c r="AD17" i="45" s="1"/>
  <c r="AE17" i="45" a="1"/>
  <c r="AE17" i="45"/>
  <c r="AF17" i="45" a="1"/>
  <c r="AF17" i="45" s="1"/>
  <c r="AG17" i="45" a="1"/>
  <c r="AG17" i="45" s="1"/>
  <c r="AH17" i="45" a="1"/>
  <c r="AH17" i="45" s="1"/>
  <c r="AI17" i="45" a="1"/>
  <c r="AI17" i="45"/>
  <c r="AJ17" i="45" a="1"/>
  <c r="AJ17" i="45" s="1"/>
  <c r="G9" i="45" a="1"/>
  <c r="G9" i="45" s="1"/>
  <c r="H9" i="45" a="1"/>
  <c r="H9" i="45" s="1"/>
  <c r="I9" i="45" a="1"/>
  <c r="I9" i="45" s="1"/>
  <c r="J9" i="45" a="1"/>
  <c r="J9" i="45"/>
  <c r="K9" i="45" a="1"/>
  <c r="K9" i="45" s="1"/>
  <c r="L9" i="45" a="1"/>
  <c r="L9" i="45" s="1"/>
  <c r="M9" i="45" a="1"/>
  <c r="M9" i="45" s="1"/>
  <c r="N9" i="45" a="1"/>
  <c r="N9" i="45"/>
  <c r="O9" i="45" a="1"/>
  <c r="O9" i="45" s="1"/>
  <c r="P9" i="45" a="1"/>
  <c r="P9" i="45" s="1"/>
  <c r="Q9" i="45" a="1"/>
  <c r="Q9" i="45" s="1"/>
  <c r="R9" i="45" a="1"/>
  <c r="R9" i="45"/>
  <c r="S9" i="45" a="1"/>
  <c r="S9" i="45" s="1"/>
  <c r="T9" i="45" a="1"/>
  <c r="T9" i="45" s="1"/>
  <c r="U9" i="45" a="1"/>
  <c r="U9" i="45" s="1"/>
  <c r="V9" i="45" a="1"/>
  <c r="V9" i="45"/>
  <c r="W9" i="45" a="1"/>
  <c r="W9" i="45" s="1"/>
  <c r="X9" i="45" a="1"/>
  <c r="X9" i="45" s="1"/>
  <c r="Y9" i="45" a="1"/>
  <c r="Y9" i="45" s="1"/>
  <c r="Z9" i="45" a="1"/>
  <c r="Z9" i="45"/>
  <c r="AA9" i="45" a="1"/>
  <c r="AA9" i="45" s="1"/>
  <c r="AB9" i="45" a="1"/>
  <c r="AB9" i="45" s="1"/>
  <c r="AC9" i="45" a="1"/>
  <c r="AC9" i="45" s="1"/>
  <c r="AD9" i="45" a="1"/>
  <c r="AD9" i="45"/>
  <c r="AE9" i="45" a="1"/>
  <c r="AE9" i="45" s="1"/>
  <c r="AF9" i="45" a="1"/>
  <c r="AF9" i="45" s="1"/>
  <c r="AG9" i="45" a="1"/>
  <c r="AG9" i="45" s="1"/>
  <c r="AH9" i="45" a="1"/>
  <c r="AH9" i="45"/>
  <c r="AI9" i="45" a="1"/>
  <c r="AI9" i="45" s="1"/>
  <c r="AJ9" i="45" a="1"/>
  <c r="AJ9" i="45" s="1"/>
  <c r="F10" i="47" a="1"/>
  <c r="F10" i="47" s="1"/>
  <c r="G10" i="47" a="1"/>
  <c r="G10" i="47" s="1"/>
  <c r="H10" i="47" a="1"/>
  <c r="H10" i="47"/>
  <c r="I10" i="47" a="1"/>
  <c r="I10" i="47"/>
  <c r="J10" i="47" a="1"/>
  <c r="J10" i="47" s="1"/>
  <c r="K10" i="47" a="1"/>
  <c r="K10" i="47" s="1"/>
  <c r="L10" i="47" a="1"/>
  <c r="L10" i="47"/>
  <c r="M10" i="47" a="1"/>
  <c r="M10" i="47"/>
  <c r="N10" i="47" a="1"/>
  <c r="N10" i="47" s="1"/>
  <c r="O10" i="47" a="1"/>
  <c r="O10" i="47" s="1"/>
  <c r="P10" i="47" a="1"/>
  <c r="P10" i="47"/>
  <c r="Q10" i="47" a="1"/>
  <c r="Q10" i="47"/>
  <c r="R10" i="47" a="1"/>
  <c r="R10" i="47" s="1"/>
  <c r="S10" i="47" a="1"/>
  <c r="S10" i="47" s="1"/>
  <c r="T10" i="47" a="1"/>
  <c r="T10" i="47"/>
  <c r="U10" i="47" a="1"/>
  <c r="U10" i="47"/>
  <c r="V10" i="47" a="1"/>
  <c r="V10" i="47" s="1"/>
  <c r="W10" i="47" a="1"/>
  <c r="W10" i="47" s="1"/>
  <c r="X10" i="47" a="1"/>
  <c r="X10" i="47"/>
  <c r="Y10" i="47" a="1"/>
  <c r="Y10" i="47"/>
  <c r="Z10" i="47" a="1"/>
  <c r="Z10" i="47" s="1"/>
  <c r="AA10" i="47" a="1"/>
  <c r="AA10" i="47" s="1"/>
  <c r="AB10" i="47" a="1"/>
  <c r="AB10" i="47"/>
  <c r="AC10" i="47" a="1"/>
  <c r="AC10" i="47"/>
  <c r="AD10" i="47" a="1"/>
  <c r="AD10" i="47" s="1"/>
  <c r="AE10" i="47" a="1"/>
  <c r="AE10" i="47" s="1"/>
  <c r="AF10" i="47" a="1"/>
  <c r="AF10" i="47"/>
  <c r="AG10" i="47" a="1"/>
  <c r="AG10" i="47"/>
  <c r="AH10" i="47" a="1"/>
  <c r="AH10" i="47" s="1"/>
  <c r="AI10" i="47" a="1"/>
  <c r="AI10" i="47" s="1"/>
  <c r="AJ10" i="47" a="1"/>
  <c r="AJ10" i="47"/>
  <c r="F11" i="47" a="1"/>
  <c r="F11" i="47"/>
  <c r="G11" i="47" a="1"/>
  <c r="G11" i="47" s="1"/>
  <c r="H11" i="47" a="1"/>
  <c r="H11" i="47" s="1"/>
  <c r="I11" i="47" a="1"/>
  <c r="I11" i="47"/>
  <c r="J11" i="47" a="1"/>
  <c r="J11" i="47"/>
  <c r="K11" i="47" a="1"/>
  <c r="K11" i="47" s="1"/>
  <c r="L11" i="47" a="1"/>
  <c r="L11" i="47" s="1"/>
  <c r="M11" i="47" a="1"/>
  <c r="M11" i="47"/>
  <c r="N11" i="47" a="1"/>
  <c r="N11" i="47"/>
  <c r="O11" i="47" a="1"/>
  <c r="O11" i="47" s="1"/>
  <c r="P11" i="47" a="1"/>
  <c r="P11" i="47" s="1"/>
  <c r="Q11" i="47" a="1"/>
  <c r="Q11" i="47"/>
  <c r="R11" i="47" a="1"/>
  <c r="R11" i="47"/>
  <c r="S11" i="47" a="1"/>
  <c r="S11" i="47" s="1"/>
  <c r="T11" i="47" a="1"/>
  <c r="T11" i="47" s="1"/>
  <c r="U11" i="47" a="1"/>
  <c r="U11" i="47"/>
  <c r="V11" i="47" a="1"/>
  <c r="V11" i="47"/>
  <c r="W11" i="47" a="1"/>
  <c r="W11" i="47" s="1"/>
  <c r="X11" i="47" a="1"/>
  <c r="X11" i="47" s="1"/>
  <c r="Y11" i="47" a="1"/>
  <c r="Y11" i="47"/>
  <c r="Z11" i="47" a="1"/>
  <c r="Z11" i="47"/>
  <c r="AA11" i="47" a="1"/>
  <c r="AA11" i="47" s="1"/>
  <c r="AB11" i="47" a="1"/>
  <c r="AB11" i="47" s="1"/>
  <c r="AC11" i="47" a="1"/>
  <c r="AC11" i="47"/>
  <c r="AD11" i="47" a="1"/>
  <c r="AD11" i="47"/>
  <c r="AE11" i="47" a="1"/>
  <c r="AE11" i="47" s="1"/>
  <c r="AF11" i="47" a="1"/>
  <c r="AF11" i="47" s="1"/>
  <c r="AG11" i="47" a="1"/>
  <c r="AG11" i="47"/>
  <c r="AH11" i="47" a="1"/>
  <c r="AH11" i="47"/>
  <c r="AI11" i="47" a="1"/>
  <c r="AI11" i="47" s="1"/>
  <c r="AJ11" i="47" a="1"/>
  <c r="AJ11" i="47" s="1"/>
  <c r="F12" i="47" a="1"/>
  <c r="F12" i="47"/>
  <c r="G12" i="47" a="1"/>
  <c r="G12" i="47"/>
  <c r="H12" i="47" a="1"/>
  <c r="H12" i="47" s="1"/>
  <c r="I12" i="47" a="1"/>
  <c r="I12" i="47" s="1"/>
  <c r="J12" i="47" a="1"/>
  <c r="J12" i="47"/>
  <c r="K12" i="47" a="1"/>
  <c r="K12" i="47"/>
  <c r="L12" i="47" a="1"/>
  <c r="L12" i="47" s="1"/>
  <c r="M12" i="47" a="1"/>
  <c r="M12" i="47" s="1"/>
  <c r="N12" i="47" a="1"/>
  <c r="N12" i="47"/>
  <c r="O12" i="47" a="1"/>
  <c r="O12" i="47"/>
  <c r="P12" i="47" a="1"/>
  <c r="P12" i="47" s="1"/>
  <c r="Q12" i="47" a="1"/>
  <c r="Q12" i="47" s="1"/>
  <c r="R12" i="47" a="1"/>
  <c r="R12" i="47"/>
  <c r="S12" i="47" a="1"/>
  <c r="S12" i="47"/>
  <c r="T12" i="47" a="1"/>
  <c r="T12" i="47" s="1"/>
  <c r="U12" i="47" a="1"/>
  <c r="U12" i="47" s="1"/>
  <c r="V12" i="47" a="1"/>
  <c r="V12" i="47"/>
  <c r="W12" i="47" a="1"/>
  <c r="W12" i="47"/>
  <c r="X12" i="47" a="1"/>
  <c r="X12" i="47" s="1"/>
  <c r="Y12" i="47" a="1"/>
  <c r="Y12" i="47" s="1"/>
  <c r="Z12" i="47" a="1"/>
  <c r="Z12" i="47"/>
  <c r="AA12" i="47" a="1"/>
  <c r="AA12" i="47"/>
  <c r="AB12" i="47" a="1"/>
  <c r="AB12" i="47" s="1"/>
  <c r="AC12" i="47" a="1"/>
  <c r="AC12" i="47" s="1"/>
  <c r="AD12" i="47" a="1"/>
  <c r="AD12" i="47"/>
  <c r="AE12" i="47" a="1"/>
  <c r="AE12" i="47"/>
  <c r="AF12" i="47" a="1"/>
  <c r="AF12" i="47" s="1"/>
  <c r="AG12" i="47" a="1"/>
  <c r="AG12" i="47" s="1"/>
  <c r="AH12" i="47" a="1"/>
  <c r="AH12" i="47"/>
  <c r="AI12" i="47" a="1"/>
  <c r="AI12" i="47"/>
  <c r="AJ12" i="47" a="1"/>
  <c r="AJ12" i="47" s="1"/>
  <c r="F13" i="47" a="1"/>
  <c r="F13" i="47" s="1"/>
  <c r="G13" i="47" a="1"/>
  <c r="G13" i="47"/>
  <c r="H13" i="47" a="1"/>
  <c r="H13" i="47"/>
  <c r="I13" i="47" a="1"/>
  <c r="I13" i="47" s="1"/>
  <c r="J13" i="47" a="1"/>
  <c r="J13" i="47" s="1"/>
  <c r="K13" i="47" a="1"/>
  <c r="K13" i="47"/>
  <c r="L13" i="47" a="1"/>
  <c r="L13" i="47"/>
  <c r="M13" i="47" a="1"/>
  <c r="M13" i="47" s="1"/>
  <c r="N13" i="47" a="1"/>
  <c r="N13" i="47" s="1"/>
  <c r="O13" i="47" a="1"/>
  <c r="O13" i="47"/>
  <c r="P13" i="47" a="1"/>
  <c r="P13" i="47"/>
  <c r="Q13" i="47" a="1"/>
  <c r="Q13" i="47" s="1"/>
  <c r="R13" i="47" a="1"/>
  <c r="R13" i="47" s="1"/>
  <c r="S13" i="47" a="1"/>
  <c r="S13" i="47"/>
  <c r="T13" i="47" a="1"/>
  <c r="T13" i="47"/>
  <c r="U13" i="47" a="1"/>
  <c r="U13" i="47" s="1"/>
  <c r="V13" i="47" a="1"/>
  <c r="V13" i="47" s="1"/>
  <c r="W13" i="47" a="1"/>
  <c r="W13" i="47"/>
  <c r="X13" i="47" a="1"/>
  <c r="X13" i="47"/>
  <c r="Y13" i="47" a="1"/>
  <c r="Y13" i="47" s="1"/>
  <c r="Z13" i="47" a="1"/>
  <c r="Z13" i="47" s="1"/>
  <c r="AA13" i="47" a="1"/>
  <c r="AA13" i="47"/>
  <c r="AB13" i="47" a="1"/>
  <c r="AB13" i="47"/>
  <c r="AC13" i="47" a="1"/>
  <c r="AC13" i="47" s="1"/>
  <c r="AD13" i="47" a="1"/>
  <c r="AD13" i="47" s="1"/>
  <c r="AE13" i="47" a="1"/>
  <c r="AE13" i="47"/>
  <c r="AF13" i="47" a="1"/>
  <c r="AF13" i="47"/>
  <c r="AG13" i="47" a="1"/>
  <c r="AG13" i="47" s="1"/>
  <c r="AH13" i="47" a="1"/>
  <c r="AH13" i="47" s="1"/>
  <c r="AI13" i="47" a="1"/>
  <c r="AI13" i="47"/>
  <c r="AJ13" i="47" a="1"/>
  <c r="AJ13" i="47"/>
  <c r="F14" i="47" a="1"/>
  <c r="F14" i="47" s="1"/>
  <c r="G14" i="47" a="1"/>
  <c r="G14" i="47" s="1"/>
  <c r="H14" i="47" a="1"/>
  <c r="H14" i="47"/>
  <c r="I14" i="47" a="1"/>
  <c r="I14" i="47" s="1"/>
  <c r="J14" i="47" a="1"/>
  <c r="J14" i="47" s="1"/>
  <c r="K14" i="47" a="1"/>
  <c r="K14" i="47" s="1"/>
  <c r="L14" i="47" a="1"/>
  <c r="L14" i="47"/>
  <c r="M14" i="47" a="1"/>
  <c r="M14" i="47" s="1"/>
  <c r="N14" i="47" a="1"/>
  <c r="N14" i="47" s="1"/>
  <c r="O14" i="47" a="1"/>
  <c r="O14" i="47" s="1"/>
  <c r="P14" i="47" a="1"/>
  <c r="P14" i="47"/>
  <c r="Q14" i="47" a="1"/>
  <c r="Q14" i="47" s="1"/>
  <c r="R14" i="47" a="1"/>
  <c r="R14" i="47" s="1"/>
  <c r="S14" i="47" a="1"/>
  <c r="S14" i="47" s="1"/>
  <c r="T14" i="47" a="1"/>
  <c r="T14" i="47"/>
  <c r="U14" i="47" a="1"/>
  <c r="U14" i="47" s="1"/>
  <c r="V14" i="47" a="1"/>
  <c r="V14" i="47" s="1"/>
  <c r="W14" i="47" a="1"/>
  <c r="W14" i="47" s="1"/>
  <c r="X14" i="47" a="1"/>
  <c r="X14" i="47"/>
  <c r="Y14" i="47" a="1"/>
  <c r="Y14" i="47" s="1"/>
  <c r="Z14" i="47" a="1"/>
  <c r="Z14" i="47" s="1"/>
  <c r="AA14" i="47" a="1"/>
  <c r="AA14" i="47" s="1"/>
  <c r="AB14" i="47" a="1"/>
  <c r="AB14" i="47"/>
  <c r="AC14" i="47" a="1"/>
  <c r="AC14" i="47" s="1"/>
  <c r="AD14" i="47" a="1"/>
  <c r="AD14" i="47" s="1"/>
  <c r="AE14" i="47" a="1"/>
  <c r="AE14" i="47" s="1"/>
  <c r="AF14" i="47" a="1"/>
  <c r="AF14" i="47"/>
  <c r="AG14" i="47" a="1"/>
  <c r="AG14" i="47" s="1"/>
  <c r="AH14" i="47" a="1"/>
  <c r="AH14" i="47" s="1"/>
  <c r="AI14" i="47" a="1"/>
  <c r="AI14" i="47" s="1"/>
  <c r="AJ14" i="47" a="1"/>
  <c r="AJ14" i="47"/>
  <c r="F15" i="47" a="1"/>
  <c r="F15" i="47" s="1"/>
  <c r="G15" i="47" a="1"/>
  <c r="G15" i="47" s="1"/>
  <c r="H15" i="47" a="1"/>
  <c r="H15" i="47" s="1"/>
  <c r="I15" i="47" a="1"/>
  <c r="I15" i="47"/>
  <c r="J15" i="47" a="1"/>
  <c r="J15" i="47" s="1"/>
  <c r="K15" i="47" a="1"/>
  <c r="K15" i="47" s="1"/>
  <c r="L15" i="47" a="1"/>
  <c r="L15" i="47" s="1"/>
  <c r="M15" i="47" a="1"/>
  <c r="M15" i="47"/>
  <c r="N15" i="47" a="1"/>
  <c r="N15" i="47" s="1"/>
  <c r="O15" i="47" a="1"/>
  <c r="O15" i="47" s="1"/>
  <c r="P15" i="47" a="1"/>
  <c r="P15" i="47" s="1"/>
  <c r="Q15" i="47" a="1"/>
  <c r="Q15" i="47"/>
  <c r="R15" i="47" a="1"/>
  <c r="R15" i="47" s="1"/>
  <c r="S15" i="47" a="1"/>
  <c r="S15" i="47" s="1"/>
  <c r="T15" i="47" a="1"/>
  <c r="T15" i="47" s="1"/>
  <c r="U15" i="47" a="1"/>
  <c r="U15" i="47"/>
  <c r="V15" i="47" a="1"/>
  <c r="V15" i="47" s="1"/>
  <c r="W15" i="47" a="1"/>
  <c r="W15" i="47" s="1"/>
  <c r="X15" i="47" a="1"/>
  <c r="X15" i="47" s="1"/>
  <c r="Y15" i="47" a="1"/>
  <c r="Y15" i="47"/>
  <c r="Z15" i="47" a="1"/>
  <c r="Z15" i="47" s="1"/>
  <c r="AA15" i="47" a="1"/>
  <c r="AA15" i="47" s="1"/>
  <c r="AB15" i="47" a="1"/>
  <c r="AB15" i="47" s="1"/>
  <c r="AC15" i="47" a="1"/>
  <c r="AC15" i="47"/>
  <c r="AD15" i="47" a="1"/>
  <c r="AD15" i="47" s="1"/>
  <c r="AE15" i="47" a="1"/>
  <c r="AE15" i="47" s="1"/>
  <c r="AF15" i="47" a="1"/>
  <c r="AF15" i="47" s="1"/>
  <c r="AG15" i="47" a="1"/>
  <c r="AG15" i="47"/>
  <c r="AH15" i="47" a="1"/>
  <c r="AH15" i="47" s="1"/>
  <c r="AI15" i="47" a="1"/>
  <c r="AI15" i="47" s="1"/>
  <c r="AJ15" i="47" a="1"/>
  <c r="AJ15" i="47" s="1"/>
  <c r="F16" i="47" a="1"/>
  <c r="F16" i="47"/>
  <c r="G16" i="47" a="1"/>
  <c r="G16" i="47" s="1"/>
  <c r="H16" i="47" a="1"/>
  <c r="H16" i="47" s="1"/>
  <c r="I16" i="47" a="1"/>
  <c r="I16" i="47" s="1"/>
  <c r="J16" i="47" a="1"/>
  <c r="J16" i="47"/>
  <c r="K16" i="47" a="1"/>
  <c r="K16" i="47" s="1"/>
  <c r="L16" i="47" a="1"/>
  <c r="L16" i="47" s="1"/>
  <c r="M16" i="47" a="1"/>
  <c r="M16" i="47" s="1"/>
  <c r="N16" i="47" a="1"/>
  <c r="N16" i="47"/>
  <c r="O16" i="47" a="1"/>
  <c r="O16" i="47" s="1"/>
  <c r="P16" i="47" a="1"/>
  <c r="P16" i="47" s="1"/>
  <c r="Q16" i="47" a="1"/>
  <c r="Q16" i="47" s="1"/>
  <c r="R16" i="47" a="1"/>
  <c r="R16" i="47"/>
  <c r="S16" i="47" a="1"/>
  <c r="S16" i="47" s="1"/>
  <c r="T16" i="47" a="1"/>
  <c r="T16" i="47" s="1"/>
  <c r="U16" i="47" a="1"/>
  <c r="U16" i="47" s="1"/>
  <c r="V16" i="47" a="1"/>
  <c r="V16" i="47"/>
  <c r="W16" i="47" a="1"/>
  <c r="W16" i="47" s="1"/>
  <c r="X16" i="47" a="1"/>
  <c r="X16" i="47" s="1"/>
  <c r="Y16" i="47" a="1"/>
  <c r="Y16" i="47" s="1"/>
  <c r="Z16" i="47" a="1"/>
  <c r="Z16" i="47"/>
  <c r="AA16" i="47" a="1"/>
  <c r="AA16" i="47" s="1"/>
  <c r="AB16" i="47" a="1"/>
  <c r="AB16" i="47" s="1"/>
  <c r="AC16" i="47" a="1"/>
  <c r="AC16" i="47" s="1"/>
  <c r="AD16" i="47" a="1"/>
  <c r="AD16" i="47"/>
  <c r="AE16" i="47" a="1"/>
  <c r="AE16" i="47" s="1"/>
  <c r="AF16" i="47" a="1"/>
  <c r="AF16" i="47" s="1"/>
  <c r="AG16" i="47" a="1"/>
  <c r="AG16" i="47" s="1"/>
  <c r="AH16" i="47" a="1"/>
  <c r="AH16" i="47"/>
  <c r="AI16" i="47" a="1"/>
  <c r="AI16" i="47" s="1"/>
  <c r="AJ16" i="47" a="1"/>
  <c r="AJ16" i="47" s="1"/>
  <c r="F17" i="47" a="1"/>
  <c r="F17" i="47" s="1"/>
  <c r="G17" i="47" a="1"/>
  <c r="G17" i="47"/>
  <c r="H17" i="47" a="1"/>
  <c r="H17" i="47" s="1"/>
  <c r="I17" i="47" a="1"/>
  <c r="I17" i="47" s="1"/>
  <c r="J17" i="47" a="1"/>
  <c r="J17" i="47" s="1"/>
  <c r="K17" i="47" a="1"/>
  <c r="K17" i="47"/>
  <c r="L17" i="47" a="1"/>
  <c r="L17" i="47" s="1"/>
  <c r="M17" i="47" a="1"/>
  <c r="M17" i="47" s="1"/>
  <c r="N17" i="47" a="1"/>
  <c r="N17" i="47" s="1"/>
  <c r="O17" i="47" a="1"/>
  <c r="O17" i="47"/>
  <c r="P17" i="47" a="1"/>
  <c r="P17" i="47" s="1"/>
  <c r="Q17" i="47" a="1"/>
  <c r="Q17" i="47" s="1"/>
  <c r="R17" i="47" a="1"/>
  <c r="R17" i="47" s="1"/>
  <c r="S17" i="47" a="1"/>
  <c r="S17" i="47"/>
  <c r="T17" i="47" a="1"/>
  <c r="T17" i="47" s="1"/>
  <c r="U17" i="47" a="1"/>
  <c r="U17" i="47" s="1"/>
  <c r="V17" i="47" a="1"/>
  <c r="V17" i="47" s="1"/>
  <c r="W17" i="47" a="1"/>
  <c r="W17" i="47"/>
  <c r="X17" i="47" a="1"/>
  <c r="X17" i="47" s="1"/>
  <c r="Y17" i="47" a="1"/>
  <c r="Y17" i="47" s="1"/>
  <c r="Z17" i="47" a="1"/>
  <c r="Z17" i="47" s="1"/>
  <c r="AA17" i="47" a="1"/>
  <c r="AA17" i="47"/>
  <c r="AB17" i="47" a="1"/>
  <c r="AB17" i="47" s="1"/>
  <c r="AC17" i="47" a="1"/>
  <c r="AC17" i="47" s="1"/>
  <c r="AD17" i="47" a="1"/>
  <c r="AD17" i="47" s="1"/>
  <c r="AE17" i="47" a="1"/>
  <c r="AE17" i="47"/>
  <c r="AF17" i="47" a="1"/>
  <c r="AF17" i="47" s="1"/>
  <c r="AG17" i="47" a="1"/>
  <c r="AG17" i="47" s="1"/>
  <c r="AH17" i="47" a="1"/>
  <c r="AH17" i="47" s="1"/>
  <c r="AI17" i="47" a="1"/>
  <c r="AI17" i="47"/>
  <c r="AJ17" i="47" a="1"/>
  <c r="AJ17" i="47" s="1"/>
  <c r="G9" i="47" a="1"/>
  <c r="G9" i="47" s="1"/>
  <c r="H9" i="47" a="1"/>
  <c r="H9" i="47" s="1"/>
  <c r="I9" i="47" a="1"/>
  <c r="I9" i="47"/>
  <c r="J9" i="47" a="1"/>
  <c r="J9" i="47"/>
  <c r="K9" i="47" a="1"/>
  <c r="K9" i="47" s="1"/>
  <c r="L9" i="47" a="1"/>
  <c r="L9" i="47" s="1"/>
  <c r="M9" i="47" a="1"/>
  <c r="M9" i="47"/>
  <c r="N9" i="47" a="1"/>
  <c r="N9" i="47"/>
  <c r="O9" i="47" a="1"/>
  <c r="O9" i="47" s="1"/>
  <c r="P9" i="47" a="1"/>
  <c r="P9" i="47" s="1"/>
  <c r="Q9" i="47" a="1"/>
  <c r="Q9" i="47"/>
  <c r="R9" i="47" a="1"/>
  <c r="R9" i="47"/>
  <c r="S9" i="47" a="1"/>
  <c r="S9" i="47" s="1"/>
  <c r="T9" i="47" a="1"/>
  <c r="T9" i="47" s="1"/>
  <c r="U9" i="47" a="1"/>
  <c r="U9" i="47"/>
  <c r="V9" i="47" a="1"/>
  <c r="V9" i="47"/>
  <c r="W9" i="47" a="1"/>
  <c r="W9" i="47" s="1"/>
  <c r="X9" i="47" a="1"/>
  <c r="X9" i="47" s="1"/>
  <c r="Y9" i="47" a="1"/>
  <c r="Y9" i="47"/>
  <c r="Z9" i="47" a="1"/>
  <c r="Z9" i="47"/>
  <c r="AA9" i="47" a="1"/>
  <c r="AA9" i="47" s="1"/>
  <c r="AB9" i="47" a="1"/>
  <c r="AB9" i="47" s="1"/>
  <c r="AC9" i="47" a="1"/>
  <c r="AC9" i="47"/>
  <c r="AD9" i="47" a="1"/>
  <c r="AD9" i="47"/>
  <c r="AE9" i="47" a="1"/>
  <c r="AE9" i="47" s="1"/>
  <c r="AF9" i="47" a="1"/>
  <c r="AF9" i="47" s="1"/>
  <c r="AG9" i="47" a="1"/>
  <c r="AG9" i="47"/>
  <c r="AH9" i="47" a="1"/>
  <c r="AH9" i="47"/>
  <c r="AI9" i="47" a="1"/>
  <c r="AI9" i="47" s="1"/>
  <c r="AJ9" i="47" a="1"/>
  <c r="AJ9" i="47" s="1"/>
  <c r="F10" i="48" a="1"/>
  <c r="F10" i="48" s="1"/>
  <c r="G10" i="48" a="1"/>
  <c r="G10" i="48" s="1"/>
  <c r="H10" i="48" a="1"/>
  <c r="H10" i="48" s="1"/>
  <c r="I10" i="48" a="1"/>
  <c r="I10" i="48"/>
  <c r="J10" i="48" a="1"/>
  <c r="J10" i="48" s="1"/>
  <c r="K10" i="48" a="1"/>
  <c r="K10" i="48" s="1"/>
  <c r="L10" i="48" a="1"/>
  <c r="L10" i="48" s="1"/>
  <c r="M10" i="48" a="1"/>
  <c r="M10" i="48"/>
  <c r="N10" i="48" a="1"/>
  <c r="N10" i="48" s="1"/>
  <c r="O10" i="48" a="1"/>
  <c r="O10" i="48" s="1"/>
  <c r="P10" i="48" a="1"/>
  <c r="P10" i="48" s="1"/>
  <c r="Q10" i="48" a="1"/>
  <c r="Q10" i="48"/>
  <c r="R10" i="48" a="1"/>
  <c r="R10" i="48" s="1"/>
  <c r="S10" i="48" a="1"/>
  <c r="S10" i="48" s="1"/>
  <c r="T10" i="48" a="1"/>
  <c r="T10" i="48" s="1"/>
  <c r="U10" i="48" a="1"/>
  <c r="U10" i="48"/>
  <c r="V10" i="48" a="1"/>
  <c r="V10" i="48" s="1"/>
  <c r="W10" i="48" a="1"/>
  <c r="W10" i="48" s="1"/>
  <c r="X10" i="48" a="1"/>
  <c r="X10" i="48" s="1"/>
  <c r="Y10" i="48" a="1"/>
  <c r="Y10" i="48"/>
  <c r="Z10" i="48" a="1"/>
  <c r="Z10" i="48" s="1"/>
  <c r="AA10" i="48" a="1"/>
  <c r="AA10" i="48" s="1"/>
  <c r="AB10" i="48" a="1"/>
  <c r="AB10" i="48" s="1"/>
  <c r="AC10" i="48" a="1"/>
  <c r="AC10" i="48"/>
  <c r="AD10" i="48" a="1"/>
  <c r="AD10" i="48" s="1"/>
  <c r="AE10" i="48" a="1"/>
  <c r="AE10" i="48" s="1"/>
  <c r="AF10" i="48" a="1"/>
  <c r="AF10" i="48" s="1"/>
  <c r="AG10" i="48" a="1"/>
  <c r="AG10" i="48"/>
  <c r="AH10" i="48" a="1"/>
  <c r="AH10" i="48" s="1"/>
  <c r="AI10" i="48" a="1"/>
  <c r="AI10" i="48" s="1"/>
  <c r="AJ10" i="48" a="1"/>
  <c r="AJ10" i="48" s="1"/>
  <c r="F11" i="48" a="1"/>
  <c r="F11" i="48"/>
  <c r="G11" i="48" a="1"/>
  <c r="G11" i="48" s="1"/>
  <c r="H11" i="48" a="1"/>
  <c r="H11" i="48" s="1"/>
  <c r="I11" i="48" a="1"/>
  <c r="I11" i="48" s="1"/>
  <c r="J11" i="48" a="1"/>
  <c r="J11" i="48"/>
  <c r="K11" i="48" a="1"/>
  <c r="K11" i="48" s="1"/>
  <c r="L11" i="48" a="1"/>
  <c r="L11" i="48" s="1"/>
  <c r="M11" i="48" a="1"/>
  <c r="M11" i="48" s="1"/>
  <c r="N11" i="48" a="1"/>
  <c r="N11" i="48"/>
  <c r="O11" i="48" a="1"/>
  <c r="O11" i="48" s="1"/>
  <c r="P11" i="48" a="1"/>
  <c r="P11" i="48" s="1"/>
  <c r="Q11" i="48" a="1"/>
  <c r="Q11" i="48" s="1"/>
  <c r="R11" i="48" a="1"/>
  <c r="R11" i="48"/>
  <c r="S11" i="48" a="1"/>
  <c r="S11" i="48" s="1"/>
  <c r="T11" i="48" a="1"/>
  <c r="T11" i="48" s="1"/>
  <c r="U11" i="48" a="1"/>
  <c r="U11" i="48" s="1"/>
  <c r="V11" i="48" a="1"/>
  <c r="V11" i="48"/>
  <c r="W11" i="48" a="1"/>
  <c r="W11" i="48" s="1"/>
  <c r="X11" i="48" a="1"/>
  <c r="X11" i="48" s="1"/>
  <c r="Y11" i="48" a="1"/>
  <c r="Y11" i="48" s="1"/>
  <c r="Z11" i="48" a="1"/>
  <c r="Z11" i="48"/>
  <c r="AA11" i="48" a="1"/>
  <c r="AA11" i="48" s="1"/>
  <c r="AB11" i="48" a="1"/>
  <c r="AB11" i="48" s="1"/>
  <c r="AC11" i="48" a="1"/>
  <c r="AC11" i="48" s="1"/>
  <c r="AD11" i="48" a="1"/>
  <c r="AD11" i="48"/>
  <c r="AE11" i="48" a="1"/>
  <c r="AE11" i="48" s="1"/>
  <c r="AF11" i="48" a="1"/>
  <c r="AF11" i="48" s="1"/>
  <c r="AG11" i="48" a="1"/>
  <c r="AG11" i="48" s="1"/>
  <c r="AH11" i="48" a="1"/>
  <c r="AH11" i="48"/>
  <c r="AI11" i="48" a="1"/>
  <c r="AI11" i="48" s="1"/>
  <c r="AJ11" i="48" a="1"/>
  <c r="AJ11" i="48" s="1"/>
  <c r="F12" i="48" a="1"/>
  <c r="F12" i="48" s="1"/>
  <c r="G12" i="48" a="1"/>
  <c r="G12" i="48"/>
  <c r="H12" i="48" a="1"/>
  <c r="H12" i="48" s="1"/>
  <c r="I12" i="48" a="1"/>
  <c r="I12" i="48" s="1"/>
  <c r="J12" i="48" a="1"/>
  <c r="J12" i="48" s="1"/>
  <c r="K12" i="48" a="1"/>
  <c r="K12" i="48"/>
  <c r="L12" i="48" a="1"/>
  <c r="L12" i="48" s="1"/>
  <c r="M12" i="48" a="1"/>
  <c r="M12" i="48" s="1"/>
  <c r="N12" i="48" a="1"/>
  <c r="N12" i="48" s="1"/>
  <c r="O12" i="48" a="1"/>
  <c r="O12" i="48"/>
  <c r="P12" i="48" a="1"/>
  <c r="P12" i="48" s="1"/>
  <c r="Q12" i="48" a="1"/>
  <c r="Q12" i="48" s="1"/>
  <c r="R12" i="48" a="1"/>
  <c r="R12" i="48" s="1"/>
  <c r="S12" i="48" a="1"/>
  <c r="S12" i="48"/>
  <c r="T12" i="48" a="1"/>
  <c r="T12" i="48" s="1"/>
  <c r="U12" i="48" a="1"/>
  <c r="U12" i="48" s="1"/>
  <c r="V12" i="48" a="1"/>
  <c r="V12" i="48" s="1"/>
  <c r="W12" i="48" a="1"/>
  <c r="W12" i="48"/>
  <c r="X12" i="48" a="1"/>
  <c r="X12" i="48" s="1"/>
  <c r="Y12" i="48" a="1"/>
  <c r="Y12" i="48" s="1"/>
  <c r="Z12" i="48" a="1"/>
  <c r="Z12" i="48" s="1"/>
  <c r="AA12" i="48" a="1"/>
  <c r="AA12" i="48"/>
  <c r="AB12" i="48" a="1"/>
  <c r="AB12" i="48" s="1"/>
  <c r="AC12" i="48" a="1"/>
  <c r="AC12" i="48" s="1"/>
  <c r="AD12" i="48" a="1"/>
  <c r="AD12" i="48" s="1"/>
  <c r="AE12" i="48" a="1"/>
  <c r="AE12" i="48"/>
  <c r="AF12" i="48" a="1"/>
  <c r="AF12" i="48" s="1"/>
  <c r="AG12" i="48" a="1"/>
  <c r="AG12" i="48" s="1"/>
  <c r="AH12" i="48" a="1"/>
  <c r="AH12" i="48" s="1"/>
  <c r="AI12" i="48" a="1"/>
  <c r="AI12" i="48"/>
  <c r="AJ12" i="48" a="1"/>
  <c r="AJ12" i="48" s="1"/>
  <c r="F13" i="48" a="1"/>
  <c r="F13" i="48" s="1"/>
  <c r="G13" i="48" a="1"/>
  <c r="G13" i="48" s="1"/>
  <c r="H13" i="48" a="1"/>
  <c r="H13" i="48"/>
  <c r="I13" i="48" a="1"/>
  <c r="I13" i="48" s="1"/>
  <c r="J13" i="48" a="1"/>
  <c r="J13" i="48" s="1"/>
  <c r="K13" i="48" a="1"/>
  <c r="K13" i="48" s="1"/>
  <c r="L13" i="48" a="1"/>
  <c r="L13" i="48"/>
  <c r="M13" i="48" a="1"/>
  <c r="M13" i="48" s="1"/>
  <c r="N13" i="48" a="1"/>
  <c r="N13" i="48" s="1"/>
  <c r="O13" i="48" a="1"/>
  <c r="O13" i="48" s="1"/>
  <c r="P13" i="48" a="1"/>
  <c r="P13" i="48"/>
  <c r="Q13" i="48" a="1"/>
  <c r="Q13" i="48" s="1"/>
  <c r="R13" i="48" a="1"/>
  <c r="R13" i="48" s="1"/>
  <c r="S13" i="48" a="1"/>
  <c r="S13" i="48" s="1"/>
  <c r="T13" i="48" a="1"/>
  <c r="T13" i="48"/>
  <c r="U13" i="48" a="1"/>
  <c r="U13" i="48" s="1"/>
  <c r="V13" i="48" a="1"/>
  <c r="V13" i="48" s="1"/>
  <c r="W13" i="48" a="1"/>
  <c r="W13" i="48" s="1"/>
  <c r="X13" i="48" a="1"/>
  <c r="X13" i="48"/>
  <c r="Y13" i="48" a="1"/>
  <c r="Y13" i="48" s="1"/>
  <c r="Z13" i="48" a="1"/>
  <c r="Z13" i="48" s="1"/>
  <c r="AA13" i="48" a="1"/>
  <c r="AA13" i="48" s="1"/>
  <c r="AB13" i="48" a="1"/>
  <c r="AB13" i="48"/>
  <c r="AC13" i="48" a="1"/>
  <c r="AC13" i="48" s="1"/>
  <c r="AD13" i="48" a="1"/>
  <c r="AD13" i="48" s="1"/>
  <c r="AE13" i="48" a="1"/>
  <c r="AE13" i="48" s="1"/>
  <c r="AF13" i="48" a="1"/>
  <c r="AF13" i="48"/>
  <c r="AG13" i="48" a="1"/>
  <c r="AG13" i="48" s="1"/>
  <c r="AH13" i="48" a="1"/>
  <c r="AH13" i="48" s="1"/>
  <c r="AI13" i="48" a="1"/>
  <c r="AI13" i="48" s="1"/>
  <c r="AJ13" i="48" a="1"/>
  <c r="AJ13" i="48"/>
  <c r="F14" i="48" a="1"/>
  <c r="F14" i="48" s="1"/>
  <c r="G14" i="48" a="1"/>
  <c r="G14" i="48" s="1"/>
  <c r="H14" i="48" a="1"/>
  <c r="H14" i="48" s="1"/>
  <c r="I14" i="48" a="1"/>
  <c r="I14" i="48"/>
  <c r="J14" i="48" a="1"/>
  <c r="J14" i="48" s="1"/>
  <c r="K14" i="48" a="1"/>
  <c r="K14" i="48" s="1"/>
  <c r="L14" i="48" a="1"/>
  <c r="L14" i="48" s="1"/>
  <c r="M14" i="48" a="1"/>
  <c r="M14" i="48"/>
  <c r="N14" i="48" a="1"/>
  <c r="N14" i="48" s="1"/>
  <c r="O14" i="48" a="1"/>
  <c r="O14" i="48" s="1"/>
  <c r="P14" i="48" a="1"/>
  <c r="P14" i="48" s="1"/>
  <c r="Q14" i="48" a="1"/>
  <c r="Q14" i="48"/>
  <c r="R14" i="48" a="1"/>
  <c r="R14" i="48" s="1"/>
  <c r="S14" i="48" a="1"/>
  <c r="S14" i="48" s="1"/>
  <c r="T14" i="48" a="1"/>
  <c r="T14" i="48" s="1"/>
  <c r="U14" i="48" a="1"/>
  <c r="U14" i="48"/>
  <c r="V14" i="48" a="1"/>
  <c r="V14" i="48" s="1"/>
  <c r="W14" i="48" a="1"/>
  <c r="W14" i="48" s="1"/>
  <c r="X14" i="48" a="1"/>
  <c r="X14" i="48" s="1"/>
  <c r="Y14" i="48" a="1"/>
  <c r="Y14" i="48"/>
  <c r="Z14" i="48" a="1"/>
  <c r="Z14" i="48" s="1"/>
  <c r="AA14" i="48" a="1"/>
  <c r="AA14" i="48" s="1"/>
  <c r="AB14" i="48" a="1"/>
  <c r="AB14" i="48" s="1"/>
  <c r="AC14" i="48" a="1"/>
  <c r="AC14" i="48"/>
  <c r="AD14" i="48" a="1"/>
  <c r="AD14" i="48" s="1"/>
  <c r="AE14" i="48" a="1"/>
  <c r="AE14" i="48" s="1"/>
  <c r="AF14" i="48" a="1"/>
  <c r="AF14" i="48" s="1"/>
  <c r="AG14" i="48" a="1"/>
  <c r="AG14" i="48"/>
  <c r="AH14" i="48" a="1"/>
  <c r="AH14" i="48" s="1"/>
  <c r="AI14" i="48" a="1"/>
  <c r="AI14" i="48" s="1"/>
  <c r="AJ14" i="48" a="1"/>
  <c r="AJ14" i="48" s="1"/>
  <c r="F15" i="48" a="1"/>
  <c r="F15" i="48"/>
  <c r="G15" i="48" a="1"/>
  <c r="G15" i="48" s="1"/>
  <c r="H15" i="48" a="1"/>
  <c r="H15" i="48" s="1"/>
  <c r="I15" i="48" a="1"/>
  <c r="I15" i="48" s="1"/>
  <c r="J15" i="48" a="1"/>
  <c r="J15" i="48"/>
  <c r="K15" i="48" a="1"/>
  <c r="K15" i="48" s="1"/>
  <c r="L15" i="48" a="1"/>
  <c r="L15" i="48" s="1"/>
  <c r="M15" i="48" a="1"/>
  <c r="M15" i="48" s="1"/>
  <c r="N15" i="48" a="1"/>
  <c r="N15" i="48"/>
  <c r="O15" i="48" a="1"/>
  <c r="O15" i="48" s="1"/>
  <c r="P15" i="48" a="1"/>
  <c r="P15" i="48" s="1"/>
  <c r="Q15" i="48" a="1"/>
  <c r="Q15" i="48" s="1"/>
  <c r="R15" i="48" a="1"/>
  <c r="R15" i="48"/>
  <c r="S15" i="48" a="1"/>
  <c r="S15" i="48" s="1"/>
  <c r="T15" i="48" a="1"/>
  <c r="T15" i="48" s="1"/>
  <c r="U15" i="48" a="1"/>
  <c r="U15" i="48" s="1"/>
  <c r="V15" i="48" a="1"/>
  <c r="V15" i="48"/>
  <c r="W15" i="48" a="1"/>
  <c r="W15" i="48" s="1"/>
  <c r="X15" i="48" a="1"/>
  <c r="X15" i="48" s="1"/>
  <c r="Y15" i="48" a="1"/>
  <c r="Y15" i="48" s="1"/>
  <c r="Z15" i="48" a="1"/>
  <c r="Z15" i="48"/>
  <c r="AA15" i="48" a="1"/>
  <c r="AA15" i="48" s="1"/>
  <c r="AB15" i="48" a="1"/>
  <c r="AB15" i="48" s="1"/>
  <c r="AC15" i="48" a="1"/>
  <c r="AC15" i="48" s="1"/>
  <c r="AD15" i="48" a="1"/>
  <c r="AD15" i="48"/>
  <c r="AE15" i="48" a="1"/>
  <c r="AE15" i="48" s="1"/>
  <c r="AF15" i="48" a="1"/>
  <c r="AF15" i="48" s="1"/>
  <c r="AG15" i="48" a="1"/>
  <c r="AG15" i="48" s="1"/>
  <c r="AH15" i="48" a="1"/>
  <c r="AH15" i="48"/>
  <c r="AI15" i="48" a="1"/>
  <c r="AI15" i="48" s="1"/>
  <c r="AJ15" i="48" a="1"/>
  <c r="AJ15" i="48" s="1"/>
  <c r="F16" i="48" a="1"/>
  <c r="F16" i="48" s="1"/>
  <c r="G16" i="48" a="1"/>
  <c r="G16" i="48"/>
  <c r="H16" i="48" a="1"/>
  <c r="H16" i="48" s="1"/>
  <c r="I16" i="48" a="1"/>
  <c r="I16" i="48" s="1"/>
  <c r="J16" i="48" a="1"/>
  <c r="J16" i="48" s="1"/>
  <c r="K16" i="48" a="1"/>
  <c r="K16" i="48"/>
  <c r="L16" i="48" a="1"/>
  <c r="L16" i="48" s="1"/>
  <c r="M16" i="48" a="1"/>
  <c r="M16" i="48" s="1"/>
  <c r="N16" i="48" a="1"/>
  <c r="N16" i="48" s="1"/>
  <c r="O16" i="48" a="1"/>
  <c r="O16" i="48"/>
  <c r="P16" i="48" a="1"/>
  <c r="P16" i="48" s="1"/>
  <c r="Q16" i="48" a="1"/>
  <c r="Q16" i="48" s="1"/>
  <c r="R16" i="48" a="1"/>
  <c r="R16" i="48" s="1"/>
  <c r="S16" i="48" a="1"/>
  <c r="S16" i="48"/>
  <c r="T16" i="48" a="1"/>
  <c r="T16" i="48" s="1"/>
  <c r="U16" i="48" a="1"/>
  <c r="U16" i="48" s="1"/>
  <c r="V16" i="48" a="1"/>
  <c r="V16" i="48" s="1"/>
  <c r="W16" i="48" a="1"/>
  <c r="W16" i="48"/>
  <c r="X16" i="48" a="1"/>
  <c r="X16" i="48" s="1"/>
  <c r="Y16" i="48" a="1"/>
  <c r="Y16" i="48" s="1"/>
  <c r="Z16" i="48" a="1"/>
  <c r="Z16" i="48" s="1"/>
  <c r="AA16" i="48" a="1"/>
  <c r="AA16" i="48"/>
  <c r="AB16" i="48" a="1"/>
  <c r="AB16" i="48" s="1"/>
  <c r="AC16" i="48" a="1"/>
  <c r="AC16" i="48" s="1"/>
  <c r="AD16" i="48" a="1"/>
  <c r="AD16" i="48" s="1"/>
  <c r="AE16" i="48" a="1"/>
  <c r="AE16" i="48"/>
  <c r="AF16" i="48" a="1"/>
  <c r="AF16" i="48" s="1"/>
  <c r="AG16" i="48" a="1"/>
  <c r="AG16" i="48" s="1"/>
  <c r="AH16" i="48" a="1"/>
  <c r="AH16" i="48" s="1"/>
  <c r="AI16" i="48" a="1"/>
  <c r="AI16" i="48"/>
  <c r="AJ16" i="48" a="1"/>
  <c r="AJ16" i="48" s="1"/>
  <c r="F17" i="48" a="1"/>
  <c r="F17" i="48" s="1"/>
  <c r="G17" i="48" a="1"/>
  <c r="G17" i="48" s="1"/>
  <c r="H17" i="48" a="1"/>
  <c r="H17" i="48"/>
  <c r="I17" i="48" a="1"/>
  <c r="I17" i="48" s="1"/>
  <c r="J17" i="48" a="1"/>
  <c r="J17" i="48" s="1"/>
  <c r="K17" i="48" a="1"/>
  <c r="K17" i="48" s="1"/>
  <c r="L17" i="48" a="1"/>
  <c r="L17" i="48"/>
  <c r="M17" i="48" a="1"/>
  <c r="M17" i="48" s="1"/>
  <c r="N17" i="48" a="1"/>
  <c r="N17" i="48" s="1"/>
  <c r="O17" i="48" a="1"/>
  <c r="O17" i="48" s="1"/>
  <c r="P17" i="48" a="1"/>
  <c r="P17" i="48"/>
  <c r="Q17" i="48" a="1"/>
  <c r="Q17" i="48" s="1"/>
  <c r="R17" i="48" a="1"/>
  <c r="R17" i="48" s="1"/>
  <c r="S17" i="48" a="1"/>
  <c r="S17" i="48" s="1"/>
  <c r="T17" i="48" a="1"/>
  <c r="T17" i="48"/>
  <c r="U17" i="48" a="1"/>
  <c r="U17" i="48" s="1"/>
  <c r="V17" i="48" a="1"/>
  <c r="V17" i="48" s="1"/>
  <c r="W17" i="48" a="1"/>
  <c r="W17" i="48" s="1"/>
  <c r="X17" i="48" a="1"/>
  <c r="X17" i="48"/>
  <c r="Y17" i="48" a="1"/>
  <c r="Y17" i="48" s="1"/>
  <c r="Z17" i="48" a="1"/>
  <c r="Z17" i="48" s="1"/>
  <c r="AA17" i="48" a="1"/>
  <c r="AA17" i="48" s="1"/>
  <c r="AB17" i="48" a="1"/>
  <c r="AB17" i="48"/>
  <c r="AC17" i="48" a="1"/>
  <c r="AC17" i="48" s="1"/>
  <c r="AD17" i="48" a="1"/>
  <c r="AD17" i="48" s="1"/>
  <c r="AE17" i="48" a="1"/>
  <c r="AE17" i="48" s="1"/>
  <c r="AF17" i="48" a="1"/>
  <c r="AF17" i="48"/>
  <c r="AG17" i="48" a="1"/>
  <c r="AG17" i="48" s="1"/>
  <c r="AH17" i="48" a="1"/>
  <c r="AH17" i="48" s="1"/>
  <c r="AI17" i="48" a="1"/>
  <c r="AI17" i="48" s="1"/>
  <c r="AJ17" i="48" a="1"/>
  <c r="AJ17" i="48"/>
  <c r="G9" i="48" a="1"/>
  <c r="G9" i="48" s="1"/>
  <c r="H9" i="48" a="1"/>
  <c r="H9" i="48" s="1"/>
  <c r="I9" i="48" a="1"/>
  <c r="I9" i="48" s="1"/>
  <c r="J9" i="48" a="1"/>
  <c r="J9" i="48"/>
  <c r="K9" i="48" a="1"/>
  <c r="K9" i="48" s="1"/>
  <c r="L9" i="48" a="1"/>
  <c r="L9" i="48" s="1"/>
  <c r="M9" i="48" a="1"/>
  <c r="M9" i="48" s="1"/>
  <c r="N9" i="48" a="1"/>
  <c r="N9" i="48"/>
  <c r="O9" i="48" a="1"/>
  <c r="O9" i="48" s="1"/>
  <c r="P9" i="48" a="1"/>
  <c r="P9" i="48" s="1"/>
  <c r="Q9" i="48" a="1"/>
  <c r="Q9" i="48" s="1"/>
  <c r="R9" i="48" a="1"/>
  <c r="R9" i="48"/>
  <c r="S9" i="48" a="1"/>
  <c r="S9" i="48" s="1"/>
  <c r="T9" i="48" a="1"/>
  <c r="T9" i="48" s="1"/>
  <c r="U9" i="48" a="1"/>
  <c r="U9" i="48" s="1"/>
  <c r="V9" i="48" a="1"/>
  <c r="V9" i="48"/>
  <c r="W9" i="48" a="1"/>
  <c r="W9" i="48" s="1"/>
  <c r="X9" i="48" a="1"/>
  <c r="X9" i="48" s="1"/>
  <c r="Y9" i="48" a="1"/>
  <c r="Y9" i="48" s="1"/>
  <c r="Z9" i="48" a="1"/>
  <c r="Z9" i="48"/>
  <c r="AA9" i="48" a="1"/>
  <c r="AA9" i="48" s="1"/>
  <c r="AB9" i="48" a="1"/>
  <c r="AB9" i="48" s="1"/>
  <c r="AC9" i="48" a="1"/>
  <c r="AC9" i="48" s="1"/>
  <c r="AD9" i="48" a="1"/>
  <c r="AD9" i="48"/>
  <c r="AE9" i="48" a="1"/>
  <c r="AE9" i="48" s="1"/>
  <c r="AF9" i="48" a="1"/>
  <c r="AF9" i="48" s="1"/>
  <c r="AG9" i="48" a="1"/>
  <c r="AG9" i="48" s="1"/>
  <c r="AH9" i="48" a="1"/>
  <c r="AH9" i="48"/>
  <c r="AI9" i="48" a="1"/>
  <c r="AI9" i="48" s="1"/>
  <c r="AJ9" i="48" a="1"/>
  <c r="AJ9" i="48" s="1"/>
  <c r="F10" i="52" a="1"/>
  <c r="F10" i="52"/>
  <c r="G10" i="52" a="1"/>
  <c r="G10" i="52"/>
  <c r="H10" i="52" a="1"/>
  <c r="H10" i="52"/>
  <c r="I10" i="52" a="1"/>
  <c r="I10" i="52"/>
  <c r="J10" i="52" a="1"/>
  <c r="J10" i="52"/>
  <c r="K10" i="52" a="1"/>
  <c r="K10" i="52"/>
  <c r="L10" i="52" a="1"/>
  <c r="L10" i="52"/>
  <c r="M10" i="52" a="1"/>
  <c r="M10" i="52"/>
  <c r="N10" i="52" a="1"/>
  <c r="N10" i="52"/>
  <c r="O10" i="52" a="1"/>
  <c r="O10" i="52"/>
  <c r="P10" i="52" a="1"/>
  <c r="P10" i="52"/>
  <c r="Q10" i="52" a="1"/>
  <c r="Q10" i="52"/>
  <c r="R10" i="52" a="1"/>
  <c r="R10" i="52"/>
  <c r="S10" i="52" a="1"/>
  <c r="S10" i="52"/>
  <c r="T10" i="52" a="1"/>
  <c r="T10" i="52"/>
  <c r="U10" i="52" a="1"/>
  <c r="U10" i="52"/>
  <c r="V10" i="52" a="1"/>
  <c r="V10" i="52"/>
  <c r="W10" i="52" a="1"/>
  <c r="W10" i="52"/>
  <c r="X10" i="52" a="1"/>
  <c r="X10" i="52"/>
  <c r="Y10" i="52" a="1"/>
  <c r="Y10" i="52"/>
  <c r="Z10" i="52" a="1"/>
  <c r="Z10" i="52"/>
  <c r="AA10" i="52" a="1"/>
  <c r="AA10" i="52"/>
  <c r="AB10" i="52" a="1"/>
  <c r="AB10" i="52"/>
  <c r="AC10" i="52" a="1"/>
  <c r="AC10" i="52"/>
  <c r="AD10" i="52" a="1"/>
  <c r="AD10" i="52"/>
  <c r="AE10" i="52" a="1"/>
  <c r="AE10" i="52"/>
  <c r="AF10" i="52" a="1"/>
  <c r="AF10" i="52"/>
  <c r="AG10" i="52" a="1"/>
  <c r="AG10" i="52"/>
  <c r="AH10" i="52" a="1"/>
  <c r="AH10" i="52"/>
  <c r="AI10" i="52" a="1"/>
  <c r="AI10" i="52"/>
  <c r="AJ10" i="52" a="1"/>
  <c r="AJ10" i="52"/>
  <c r="F11" i="52" a="1"/>
  <c r="F11" i="52"/>
  <c r="G11" i="52" a="1"/>
  <c r="G11" i="52"/>
  <c r="H11" i="52" a="1"/>
  <c r="H11" i="52"/>
  <c r="I11" i="52" a="1"/>
  <c r="I11" i="52"/>
  <c r="J11" i="52" a="1"/>
  <c r="J11" i="52"/>
  <c r="K11" i="52" a="1"/>
  <c r="K11" i="52"/>
  <c r="L11" i="52" a="1"/>
  <c r="L11" i="52"/>
  <c r="M11" i="52" a="1"/>
  <c r="M11" i="52"/>
  <c r="N11" i="52" a="1"/>
  <c r="N11" i="52"/>
  <c r="O11" i="52" a="1"/>
  <c r="O11" i="52"/>
  <c r="P11" i="52" a="1"/>
  <c r="P11" i="52"/>
  <c r="Q11" i="52" a="1"/>
  <c r="Q11" i="52"/>
  <c r="R11" i="52" a="1"/>
  <c r="R11" i="52"/>
  <c r="S11" i="52" a="1"/>
  <c r="S11" i="52"/>
  <c r="T11" i="52" a="1"/>
  <c r="T11" i="52"/>
  <c r="U11" i="52" a="1"/>
  <c r="U11" i="52"/>
  <c r="V11" i="52" a="1"/>
  <c r="V11" i="52"/>
  <c r="W11" i="52" a="1"/>
  <c r="W11" i="52"/>
  <c r="X11" i="52" a="1"/>
  <c r="X11" i="52"/>
  <c r="Y11" i="52" a="1"/>
  <c r="Y11" i="52"/>
  <c r="Z11" i="52" a="1"/>
  <c r="Z11" i="52"/>
  <c r="AA11" i="52" a="1"/>
  <c r="AA11" i="52"/>
  <c r="AB11" i="52" a="1"/>
  <c r="AB11" i="52"/>
  <c r="AC11" i="52" a="1"/>
  <c r="AC11" i="52"/>
  <c r="AD11" i="52" a="1"/>
  <c r="AD11" i="52"/>
  <c r="AE11" i="52" a="1"/>
  <c r="AE11" i="52"/>
  <c r="AF11" i="52" a="1"/>
  <c r="AF11" i="52"/>
  <c r="AG11" i="52" a="1"/>
  <c r="AG11" i="52"/>
  <c r="AH11" i="52" a="1"/>
  <c r="AH11" i="52"/>
  <c r="AI11" i="52" a="1"/>
  <c r="AI11" i="52"/>
  <c r="AJ11" i="52" a="1"/>
  <c r="AJ11" i="52"/>
  <c r="F12" i="52" a="1"/>
  <c r="F12" i="52"/>
  <c r="G12" i="52" a="1"/>
  <c r="G12" i="52"/>
  <c r="H12" i="52" a="1"/>
  <c r="H12" i="52"/>
  <c r="I12" i="52" a="1"/>
  <c r="I12" i="52"/>
  <c r="J12" i="52" a="1"/>
  <c r="J12" i="52"/>
  <c r="K12" i="52" a="1"/>
  <c r="K12" i="52"/>
  <c r="L12" i="52" a="1"/>
  <c r="L12" i="52"/>
  <c r="M12" i="52" a="1"/>
  <c r="M12" i="52"/>
  <c r="N12" i="52" a="1"/>
  <c r="N12" i="52"/>
  <c r="O12" i="52" a="1"/>
  <c r="O12" i="52"/>
  <c r="P12" i="52" a="1"/>
  <c r="P12" i="52"/>
  <c r="Q12" i="52" a="1"/>
  <c r="Q12" i="52"/>
  <c r="R12" i="52" a="1"/>
  <c r="R12" i="52"/>
  <c r="S12" i="52" a="1"/>
  <c r="S12" i="52"/>
  <c r="T12" i="52" a="1"/>
  <c r="T12" i="52"/>
  <c r="U12" i="52" a="1"/>
  <c r="U12" i="52"/>
  <c r="V12" i="52" a="1"/>
  <c r="V12" i="52"/>
  <c r="W12" i="52" a="1"/>
  <c r="W12" i="52"/>
  <c r="X12" i="52" a="1"/>
  <c r="X12" i="52"/>
  <c r="Y12" i="52" a="1"/>
  <c r="Y12" i="52"/>
  <c r="Z12" i="52" a="1"/>
  <c r="Z12" i="52"/>
  <c r="AA12" i="52" a="1"/>
  <c r="AA12" i="52"/>
  <c r="AB12" i="52" a="1"/>
  <c r="AB12" i="52"/>
  <c r="AC12" i="52" a="1"/>
  <c r="AC12" i="52"/>
  <c r="AD12" i="52" a="1"/>
  <c r="AD12" i="52"/>
  <c r="AE12" i="52" a="1"/>
  <c r="AE12" i="52"/>
  <c r="AF12" i="52" a="1"/>
  <c r="AF12" i="52"/>
  <c r="AG12" i="52" a="1"/>
  <c r="AG12" i="52"/>
  <c r="AH12" i="52" a="1"/>
  <c r="AH12" i="52"/>
  <c r="AI12" i="52" a="1"/>
  <c r="AI12" i="52"/>
  <c r="AJ12" i="52" a="1"/>
  <c r="AJ12" i="52"/>
  <c r="F13" i="52" a="1"/>
  <c r="F13" i="52"/>
  <c r="G13" i="52" a="1"/>
  <c r="G13" i="52"/>
  <c r="H13" i="52" a="1"/>
  <c r="H13" i="52"/>
  <c r="I13" i="52" a="1"/>
  <c r="I13" i="52"/>
  <c r="J13" i="52" a="1"/>
  <c r="J13" i="52"/>
  <c r="K13" i="52" a="1"/>
  <c r="K13" i="52"/>
  <c r="L13" i="52" a="1"/>
  <c r="L13" i="52"/>
  <c r="M13" i="52" a="1"/>
  <c r="M13" i="52"/>
  <c r="N13" i="52" a="1"/>
  <c r="N13" i="52"/>
  <c r="O13" i="52" a="1"/>
  <c r="O13" i="52"/>
  <c r="P13" i="52" a="1"/>
  <c r="P13" i="52"/>
  <c r="Q13" i="52" a="1"/>
  <c r="Q13" i="52"/>
  <c r="R13" i="52" a="1"/>
  <c r="R13" i="52"/>
  <c r="S13" i="52" a="1"/>
  <c r="S13" i="52"/>
  <c r="T13" i="52" a="1"/>
  <c r="T13" i="52"/>
  <c r="U13" i="52" a="1"/>
  <c r="U13" i="52"/>
  <c r="V13" i="52" a="1"/>
  <c r="V13" i="52"/>
  <c r="W13" i="52" a="1"/>
  <c r="W13" i="52"/>
  <c r="X13" i="52" a="1"/>
  <c r="X13" i="52"/>
  <c r="Y13" i="52" a="1"/>
  <c r="Y13" i="52"/>
  <c r="Z13" i="52" a="1"/>
  <c r="Z13" i="52"/>
  <c r="AA13" i="52" a="1"/>
  <c r="AA13" i="52"/>
  <c r="AB13" i="52" a="1"/>
  <c r="AB13" i="52"/>
  <c r="AC13" i="52" a="1"/>
  <c r="AC13" i="52"/>
  <c r="AD13" i="52" a="1"/>
  <c r="AD13" i="52"/>
  <c r="AE13" i="52" a="1"/>
  <c r="AE13" i="52"/>
  <c r="AF13" i="52" a="1"/>
  <c r="AF13" i="52"/>
  <c r="AG13" i="52" a="1"/>
  <c r="AG13" i="52"/>
  <c r="AH13" i="52" a="1"/>
  <c r="AH13" i="52"/>
  <c r="AI13" i="52" a="1"/>
  <c r="AI13" i="52"/>
  <c r="AJ13" i="52" a="1"/>
  <c r="AJ13" i="52"/>
  <c r="F14" i="52" a="1"/>
  <c r="F14" i="52"/>
  <c r="G14" i="52" a="1"/>
  <c r="G14" i="52"/>
  <c r="H14" i="52" a="1"/>
  <c r="H14" i="52"/>
  <c r="I14" i="52" a="1"/>
  <c r="I14" i="52"/>
  <c r="J14" i="52" a="1"/>
  <c r="J14" i="52"/>
  <c r="K14" i="52" a="1"/>
  <c r="K14" i="52"/>
  <c r="L14" i="52" a="1"/>
  <c r="L14" i="52"/>
  <c r="M14" i="52" a="1"/>
  <c r="M14" i="52"/>
  <c r="N14" i="52" a="1"/>
  <c r="N14" i="52"/>
  <c r="O14" i="52" a="1"/>
  <c r="O14" i="52"/>
  <c r="P14" i="52" a="1"/>
  <c r="P14" i="52"/>
  <c r="Q14" i="52" a="1"/>
  <c r="Q14" i="52"/>
  <c r="R14" i="52" a="1"/>
  <c r="R14" i="52"/>
  <c r="S14" i="52" a="1"/>
  <c r="S14" i="52"/>
  <c r="T14" i="52" a="1"/>
  <c r="T14" i="52"/>
  <c r="U14" i="52" a="1"/>
  <c r="U14" i="52"/>
  <c r="V14" i="52" a="1"/>
  <c r="V14" i="52"/>
  <c r="W14" i="52" a="1"/>
  <c r="W14" i="52"/>
  <c r="X14" i="52" a="1"/>
  <c r="X14" i="52"/>
  <c r="Y14" i="52" a="1"/>
  <c r="Y14" i="52"/>
  <c r="Z14" i="52" a="1"/>
  <c r="Z14" i="52"/>
  <c r="AA14" i="52" a="1"/>
  <c r="AA14" i="52"/>
  <c r="AB14" i="52" a="1"/>
  <c r="AB14" i="52"/>
  <c r="AC14" i="52" a="1"/>
  <c r="AC14" i="52"/>
  <c r="AD14" i="52" a="1"/>
  <c r="AD14" i="52"/>
  <c r="AE14" i="52" a="1"/>
  <c r="AE14" i="52"/>
  <c r="AF14" i="52" a="1"/>
  <c r="AF14" i="52"/>
  <c r="AG14" i="52" a="1"/>
  <c r="AG14" i="52"/>
  <c r="AH14" i="52" a="1"/>
  <c r="AH14" i="52"/>
  <c r="AI14" i="52" a="1"/>
  <c r="AI14" i="52"/>
  <c r="AJ14" i="52" a="1"/>
  <c r="AJ14" i="52"/>
  <c r="F15" i="52" a="1"/>
  <c r="F15" i="52"/>
  <c r="G15" i="52" a="1"/>
  <c r="G15" i="52"/>
  <c r="H15" i="52" a="1"/>
  <c r="H15" i="52"/>
  <c r="I15" i="52" a="1"/>
  <c r="I15" i="52"/>
  <c r="J15" i="52" a="1"/>
  <c r="J15" i="52"/>
  <c r="K15" i="52" a="1"/>
  <c r="K15" i="52"/>
  <c r="L15" i="52" a="1"/>
  <c r="L15" i="52"/>
  <c r="M15" i="52" a="1"/>
  <c r="M15" i="52"/>
  <c r="N15" i="52" a="1"/>
  <c r="N15" i="52"/>
  <c r="O15" i="52" a="1"/>
  <c r="O15" i="52"/>
  <c r="P15" i="52" a="1"/>
  <c r="P15" i="52"/>
  <c r="Q15" i="52" a="1"/>
  <c r="Q15" i="52"/>
  <c r="R15" i="52" a="1"/>
  <c r="R15" i="52"/>
  <c r="S15" i="52" a="1"/>
  <c r="S15" i="52"/>
  <c r="T15" i="52" a="1"/>
  <c r="T15" i="52"/>
  <c r="U15" i="52" a="1"/>
  <c r="U15" i="52"/>
  <c r="V15" i="52" a="1"/>
  <c r="V15" i="52"/>
  <c r="W15" i="52" a="1"/>
  <c r="W15" i="52"/>
  <c r="X15" i="52" a="1"/>
  <c r="X15" i="52"/>
  <c r="Y15" i="52" a="1"/>
  <c r="Y15" i="52"/>
  <c r="Z15" i="52" a="1"/>
  <c r="Z15" i="52"/>
  <c r="AA15" i="52" a="1"/>
  <c r="AA15" i="52"/>
  <c r="AB15" i="52" a="1"/>
  <c r="AB15" i="52"/>
  <c r="AC15" i="52" a="1"/>
  <c r="AC15" i="52"/>
  <c r="AD15" i="52" a="1"/>
  <c r="AD15" i="52"/>
  <c r="AE15" i="52" a="1"/>
  <c r="AE15" i="52"/>
  <c r="AF15" i="52" a="1"/>
  <c r="AF15" i="52"/>
  <c r="AG15" i="52" a="1"/>
  <c r="AG15" i="52"/>
  <c r="AH15" i="52" a="1"/>
  <c r="AH15" i="52"/>
  <c r="AI15" i="52" a="1"/>
  <c r="AI15" i="52"/>
  <c r="AJ15" i="52" a="1"/>
  <c r="AJ15" i="52"/>
  <c r="F16" i="52" a="1"/>
  <c r="F16" i="52"/>
  <c r="G16" i="52" a="1"/>
  <c r="G16" i="52"/>
  <c r="H16" i="52" a="1"/>
  <c r="H16" i="52"/>
  <c r="I16" i="52" a="1"/>
  <c r="I16" i="52"/>
  <c r="J16" i="52" a="1"/>
  <c r="J16" i="52"/>
  <c r="K16" i="52" a="1"/>
  <c r="K16" i="52"/>
  <c r="L16" i="52" a="1"/>
  <c r="L16" i="52"/>
  <c r="M16" i="52" a="1"/>
  <c r="M16" i="52"/>
  <c r="N16" i="52" a="1"/>
  <c r="N16" i="52"/>
  <c r="O16" i="52" a="1"/>
  <c r="O16" i="52"/>
  <c r="P16" i="52" a="1"/>
  <c r="P16" i="52"/>
  <c r="Q16" i="52" a="1"/>
  <c r="Q16" i="52"/>
  <c r="R16" i="52" a="1"/>
  <c r="R16" i="52"/>
  <c r="S16" i="52" a="1"/>
  <c r="S16" i="52"/>
  <c r="T16" i="52" a="1"/>
  <c r="T16" i="52"/>
  <c r="U16" i="52" a="1"/>
  <c r="U16" i="52"/>
  <c r="V16" i="52" a="1"/>
  <c r="V16" i="52"/>
  <c r="W16" i="52" a="1"/>
  <c r="W16" i="52"/>
  <c r="X16" i="52" a="1"/>
  <c r="X16" i="52"/>
  <c r="Y16" i="52" a="1"/>
  <c r="Y16" i="52"/>
  <c r="Z16" i="52" a="1"/>
  <c r="Z16" i="52"/>
  <c r="AA16" i="52" a="1"/>
  <c r="AA16" i="52"/>
  <c r="AB16" i="52" a="1"/>
  <c r="AB16" i="52"/>
  <c r="AC16" i="52" a="1"/>
  <c r="AC16" i="52"/>
  <c r="AD16" i="52" a="1"/>
  <c r="AD16" i="52"/>
  <c r="AE16" i="52" a="1"/>
  <c r="AE16" i="52"/>
  <c r="AF16" i="52" a="1"/>
  <c r="AF16" i="52"/>
  <c r="AG16" i="52" a="1"/>
  <c r="AG16" i="52"/>
  <c r="AH16" i="52" a="1"/>
  <c r="AH16" i="52"/>
  <c r="AI16" i="52" a="1"/>
  <c r="AI16" i="52"/>
  <c r="AJ16" i="52" a="1"/>
  <c r="AJ16" i="52"/>
  <c r="F17" i="52" a="1"/>
  <c r="F17" i="52"/>
  <c r="G17" i="52" a="1"/>
  <c r="G17" i="52"/>
  <c r="H17" i="52" a="1"/>
  <c r="H17" i="52"/>
  <c r="I17" i="52" a="1"/>
  <c r="I17" i="52"/>
  <c r="J17" i="52" a="1"/>
  <c r="J17" i="52"/>
  <c r="K17" i="52" a="1"/>
  <c r="K17" i="52"/>
  <c r="L17" i="52" a="1"/>
  <c r="L17" i="52"/>
  <c r="M17" i="52" a="1"/>
  <c r="M17" i="52"/>
  <c r="N17" i="52" a="1"/>
  <c r="N17" i="52"/>
  <c r="O17" i="52" a="1"/>
  <c r="O17" i="52"/>
  <c r="P17" i="52" a="1"/>
  <c r="P17" i="52"/>
  <c r="Q17" i="52" a="1"/>
  <c r="Q17" i="52"/>
  <c r="R17" i="52" a="1"/>
  <c r="R17" i="52"/>
  <c r="S17" i="52" a="1"/>
  <c r="S17" i="52"/>
  <c r="T17" i="52" a="1"/>
  <c r="T17" i="52"/>
  <c r="U17" i="52" a="1"/>
  <c r="U17" i="52"/>
  <c r="V17" i="52" a="1"/>
  <c r="V17" i="52"/>
  <c r="W17" i="52" a="1"/>
  <c r="W17" i="52"/>
  <c r="X17" i="52" a="1"/>
  <c r="X17" i="52"/>
  <c r="Y17" i="52" a="1"/>
  <c r="Y17" i="52"/>
  <c r="Z17" i="52" a="1"/>
  <c r="Z17" i="52"/>
  <c r="AA17" i="52" a="1"/>
  <c r="AA17" i="52"/>
  <c r="AB17" i="52" a="1"/>
  <c r="AB17" i="52"/>
  <c r="AC17" i="52" a="1"/>
  <c r="AC17" i="52"/>
  <c r="AD17" i="52" a="1"/>
  <c r="AD17" i="52"/>
  <c r="AE17" i="52" a="1"/>
  <c r="AE17" i="52"/>
  <c r="AF17" i="52" a="1"/>
  <c r="AF17" i="52"/>
  <c r="AG17" i="52" a="1"/>
  <c r="AG17" i="52"/>
  <c r="AH17" i="52" a="1"/>
  <c r="AH17" i="52"/>
  <c r="AI17" i="52" a="1"/>
  <c r="AI17" i="52"/>
  <c r="AJ17" i="52" a="1"/>
  <c r="AJ17" i="52"/>
  <c r="G9" i="52" a="1"/>
  <c r="G9" i="52" s="1"/>
  <c r="H9" i="52" a="1"/>
  <c r="H9" i="52" s="1"/>
  <c r="I9" i="52" a="1"/>
  <c r="I9" i="52"/>
  <c r="J9" i="52" a="1"/>
  <c r="J9" i="52"/>
  <c r="K9" i="52" a="1"/>
  <c r="K9" i="52" s="1"/>
  <c r="L9" i="52" a="1"/>
  <c r="L9" i="52" s="1"/>
  <c r="M9" i="52" a="1"/>
  <c r="M9" i="52"/>
  <c r="N9" i="52" a="1"/>
  <c r="N9" i="52"/>
  <c r="O9" i="52" a="1"/>
  <c r="O9" i="52" s="1"/>
  <c r="P9" i="52" a="1"/>
  <c r="P9" i="52" s="1"/>
  <c r="Q9" i="52" a="1"/>
  <c r="Q9" i="52"/>
  <c r="R9" i="52" a="1"/>
  <c r="R9" i="52"/>
  <c r="S9" i="52" a="1"/>
  <c r="S9" i="52" s="1"/>
  <c r="T9" i="52" a="1"/>
  <c r="T9" i="52" s="1"/>
  <c r="U9" i="52" a="1"/>
  <c r="U9" i="52"/>
  <c r="V9" i="52" a="1"/>
  <c r="V9" i="52"/>
  <c r="W9" i="52" a="1"/>
  <c r="W9" i="52" s="1"/>
  <c r="X9" i="52" a="1"/>
  <c r="X9" i="52" s="1"/>
  <c r="Y9" i="52" a="1"/>
  <c r="Y9" i="52"/>
  <c r="Z9" i="52" a="1"/>
  <c r="Z9" i="52"/>
  <c r="AA9" i="52" a="1"/>
  <c r="AA9" i="52" s="1"/>
  <c r="AB9" i="52" a="1"/>
  <c r="AB9" i="52" s="1"/>
  <c r="AC9" i="52" a="1"/>
  <c r="AC9" i="52"/>
  <c r="AD9" i="52" a="1"/>
  <c r="AD9" i="52"/>
  <c r="AE9" i="52" a="1"/>
  <c r="AE9" i="52" s="1"/>
  <c r="AF9" i="52" a="1"/>
  <c r="AF9" i="52" s="1"/>
  <c r="AG9" i="52" a="1"/>
  <c r="AG9" i="52"/>
  <c r="AH9" i="52" a="1"/>
  <c r="AH9" i="52"/>
  <c r="AI9" i="52" a="1"/>
  <c r="AI9" i="52" s="1"/>
  <c r="AJ9" i="52" a="1"/>
  <c r="AJ9" i="52" s="1"/>
  <c r="AJ8" i="52"/>
  <c r="AJ7" i="52" s="1"/>
  <c r="AI8" i="52"/>
  <c r="AI7" i="52" s="1"/>
  <c r="AH8" i="52"/>
  <c r="AG8" i="52"/>
  <c r="AG7" i="52" s="1"/>
  <c r="AF8" i="52"/>
  <c r="AF7" i="52" s="1"/>
  <c r="AE8" i="52"/>
  <c r="AE7" i="52" s="1"/>
  <c r="AD8" i="52"/>
  <c r="AC8" i="52"/>
  <c r="AB8" i="52"/>
  <c r="AA8" i="52"/>
  <c r="AA7" i="52" s="1"/>
  <c r="Z8" i="52"/>
  <c r="Z7" i="52" s="1"/>
  <c r="Y8" i="52"/>
  <c r="Y7" i="52" s="1"/>
  <c r="X8" i="52"/>
  <c r="X7" i="52" s="1"/>
  <c r="W8" i="52"/>
  <c r="W7" i="52" s="1"/>
  <c r="V8" i="52"/>
  <c r="U8" i="52"/>
  <c r="T8" i="52"/>
  <c r="S8" i="52"/>
  <c r="S7" i="52" s="1"/>
  <c r="R8" i="52"/>
  <c r="Q8" i="52"/>
  <c r="Q7" i="52" s="1"/>
  <c r="P8" i="52"/>
  <c r="O8" i="52"/>
  <c r="O7" i="52" s="1"/>
  <c r="N8" i="52"/>
  <c r="M8" i="52"/>
  <c r="L8" i="52"/>
  <c r="K8" i="52"/>
  <c r="K7" i="52" s="1"/>
  <c r="J8" i="52"/>
  <c r="I8" i="52"/>
  <c r="I7" i="52" s="1"/>
  <c r="H8" i="52"/>
  <c r="G8" i="52"/>
  <c r="F8" i="52"/>
  <c r="AH7" i="52"/>
  <c r="AD7" i="52"/>
  <c r="AC7" i="52"/>
  <c r="AB7" i="52"/>
  <c r="V7" i="52"/>
  <c r="U7" i="52"/>
  <c r="T7" i="52"/>
  <c r="R7" i="52"/>
  <c r="P7" i="52"/>
  <c r="N7" i="52"/>
  <c r="M7" i="52"/>
  <c r="L7" i="52"/>
  <c r="J7" i="52"/>
  <c r="H7" i="52"/>
  <c r="G7" i="52"/>
  <c r="F7" i="52"/>
  <c r="D3" i="52"/>
  <c r="AJ8" i="51"/>
  <c r="AJ7" i="51" s="1"/>
  <c r="AI8" i="51"/>
  <c r="AH8" i="51"/>
  <c r="AH7" i="51" s="1"/>
  <c r="AG8" i="51"/>
  <c r="AF8" i="51"/>
  <c r="AF7" i="51" s="1"/>
  <c r="AE8" i="51"/>
  <c r="AE7" i="51" s="1"/>
  <c r="AD8" i="51"/>
  <c r="AC8" i="51"/>
  <c r="AC7" i="51" s="1"/>
  <c r="AB8" i="51"/>
  <c r="AB7" i="51" s="1"/>
  <c r="AA8" i="51"/>
  <c r="Z8" i="51"/>
  <c r="Z7" i="51" s="1"/>
  <c r="Y8" i="51"/>
  <c r="X8" i="51"/>
  <c r="X7" i="51" s="1"/>
  <c r="W8" i="51"/>
  <c r="W7" i="51" s="1"/>
  <c r="V8" i="51"/>
  <c r="U8" i="51"/>
  <c r="U7" i="51" s="1"/>
  <c r="T8" i="51"/>
  <c r="T7" i="51" s="1"/>
  <c r="S8" i="51"/>
  <c r="R8" i="51"/>
  <c r="R7" i="51" s="1"/>
  <c r="Q8" i="51"/>
  <c r="P8" i="51"/>
  <c r="P7" i="51" s="1"/>
  <c r="O8" i="51"/>
  <c r="O7" i="51" s="1"/>
  <c r="N8" i="51"/>
  <c r="M8" i="51"/>
  <c r="L8" i="51"/>
  <c r="L7" i="51" s="1"/>
  <c r="K8" i="51"/>
  <c r="J8" i="51"/>
  <c r="J7" i="51" s="1"/>
  <c r="I8" i="51"/>
  <c r="H8" i="51"/>
  <c r="H7" i="51" s="1"/>
  <c r="G8" i="51"/>
  <c r="G7" i="51" s="1"/>
  <c r="F8" i="51"/>
  <c r="AI7" i="51"/>
  <c r="AG7" i="51"/>
  <c r="AD7" i="51"/>
  <c r="AA7" i="51"/>
  <c r="Y7" i="51"/>
  <c r="V7" i="51"/>
  <c r="S7" i="51"/>
  <c r="Q7" i="51"/>
  <c r="N7" i="51"/>
  <c r="M7" i="51"/>
  <c r="K7" i="51"/>
  <c r="I7" i="51"/>
  <c r="F7" i="51"/>
  <c r="D3" i="51"/>
  <c r="AJ8" i="50"/>
  <c r="AJ7" i="50" s="1"/>
  <c r="AI8" i="50"/>
  <c r="AI7" i="50" s="1"/>
  <c r="AH8" i="50"/>
  <c r="AH7" i="50" s="1"/>
  <c r="AG8" i="50"/>
  <c r="AF8" i="50"/>
  <c r="AE8" i="50"/>
  <c r="AD8" i="50"/>
  <c r="AC8" i="50"/>
  <c r="AB8" i="50"/>
  <c r="AB7" i="50" s="1"/>
  <c r="AA8" i="50"/>
  <c r="AA7" i="50" s="1"/>
  <c r="Z8" i="50"/>
  <c r="Z7" i="50" s="1"/>
  <c r="Y8" i="50"/>
  <c r="X8" i="50"/>
  <c r="W8" i="50"/>
  <c r="V8" i="50"/>
  <c r="U8" i="50"/>
  <c r="T8" i="50"/>
  <c r="T7" i="50" s="1"/>
  <c r="S8" i="50"/>
  <c r="S7" i="50" s="1"/>
  <c r="R8" i="50"/>
  <c r="R7" i="50" s="1"/>
  <c r="Q8" i="50"/>
  <c r="P8" i="50"/>
  <c r="O8" i="50"/>
  <c r="N8" i="50"/>
  <c r="M8" i="50"/>
  <c r="L8" i="50"/>
  <c r="L7" i="50" s="1"/>
  <c r="K8" i="50"/>
  <c r="J8" i="50"/>
  <c r="J7" i="50" s="1"/>
  <c r="I8" i="50"/>
  <c r="H8" i="50"/>
  <c r="G8" i="50"/>
  <c r="F8" i="50"/>
  <c r="AG7" i="50"/>
  <c r="AF7" i="50"/>
  <c r="AE7" i="50"/>
  <c r="AD7" i="50"/>
  <c r="AC7" i="50"/>
  <c r="Y7" i="50"/>
  <c r="X7" i="50"/>
  <c r="W7" i="50"/>
  <c r="V7" i="50"/>
  <c r="U7" i="50"/>
  <c r="Q7" i="50"/>
  <c r="P7" i="50"/>
  <c r="O7" i="50"/>
  <c r="N7" i="50"/>
  <c r="M7" i="50"/>
  <c r="K7" i="50"/>
  <c r="I7" i="50"/>
  <c r="H7" i="50"/>
  <c r="G7" i="50"/>
  <c r="F7" i="50"/>
  <c r="D3" i="50"/>
  <c r="AJ8" i="49"/>
  <c r="AI8" i="49"/>
  <c r="AH8" i="49"/>
  <c r="AG8" i="49"/>
  <c r="AG7" i="49" s="1"/>
  <c r="AF8" i="49"/>
  <c r="AF7" i="49" s="1"/>
  <c r="AE8" i="49"/>
  <c r="AE7" i="49" s="1"/>
  <c r="AD8" i="49"/>
  <c r="AC8" i="49"/>
  <c r="AB8" i="49"/>
  <c r="AA8" i="49"/>
  <c r="Z8" i="49"/>
  <c r="Y8" i="49"/>
  <c r="Y7" i="49" s="1"/>
  <c r="X8" i="49"/>
  <c r="X7" i="49" s="1"/>
  <c r="W8" i="49"/>
  <c r="W7" i="49" s="1"/>
  <c r="V8" i="49"/>
  <c r="U8" i="49"/>
  <c r="T8" i="49"/>
  <c r="S8" i="49"/>
  <c r="R8" i="49"/>
  <c r="Q8" i="49"/>
  <c r="Q7" i="49" s="1"/>
  <c r="P8" i="49"/>
  <c r="P7" i="49" s="1"/>
  <c r="O8" i="49"/>
  <c r="O7" i="49" s="1"/>
  <c r="N8" i="49"/>
  <c r="N7" i="49" s="1"/>
  <c r="M8" i="49"/>
  <c r="L8" i="49"/>
  <c r="K8" i="49"/>
  <c r="J8" i="49"/>
  <c r="I8" i="49"/>
  <c r="I7" i="49" s="1"/>
  <c r="H8" i="49"/>
  <c r="H7" i="49" s="1"/>
  <c r="G8" i="49"/>
  <c r="F8" i="49"/>
  <c r="AJ7" i="49"/>
  <c r="AI7" i="49"/>
  <c r="AH7" i="49"/>
  <c r="AD7" i="49"/>
  <c r="AC7" i="49"/>
  <c r="AB7" i="49"/>
  <c r="AA7" i="49"/>
  <c r="Z7" i="49"/>
  <c r="V7" i="49"/>
  <c r="U7" i="49"/>
  <c r="T7" i="49"/>
  <c r="S7" i="49"/>
  <c r="R7" i="49"/>
  <c r="M7" i="49"/>
  <c r="L7" i="49"/>
  <c r="K7" i="49"/>
  <c r="J7" i="49"/>
  <c r="G7" i="49"/>
  <c r="F7" i="49"/>
  <c r="D3" i="49"/>
  <c r="AJ8" i="48"/>
  <c r="AJ7" i="48" s="1"/>
  <c r="AI8" i="48"/>
  <c r="AH8" i="48"/>
  <c r="AH7" i="48" s="1"/>
  <c r="AG8" i="48"/>
  <c r="AF8" i="48"/>
  <c r="AE8" i="48"/>
  <c r="AE7" i="48" s="1"/>
  <c r="AD8" i="48"/>
  <c r="AC8" i="48"/>
  <c r="AB8" i="48"/>
  <c r="AB7" i="48" s="1"/>
  <c r="AA8" i="48"/>
  <c r="Z8" i="48"/>
  <c r="Z7" i="48" s="1"/>
  <c r="Y8" i="48"/>
  <c r="X8" i="48"/>
  <c r="W8" i="48"/>
  <c r="W7" i="48" s="1"/>
  <c r="V8" i="48"/>
  <c r="U8" i="48"/>
  <c r="T8" i="48"/>
  <c r="T7" i="48" s="1"/>
  <c r="S8" i="48"/>
  <c r="R8" i="48"/>
  <c r="R7" i="48" s="1"/>
  <c r="Q8" i="48"/>
  <c r="P8" i="48"/>
  <c r="O8" i="48"/>
  <c r="O7" i="48" s="1"/>
  <c r="N8" i="48"/>
  <c r="M8" i="48"/>
  <c r="L8" i="48"/>
  <c r="L7" i="48" s="1"/>
  <c r="K8" i="48"/>
  <c r="J8" i="48"/>
  <c r="J7" i="48" s="1"/>
  <c r="I8" i="48"/>
  <c r="H8" i="48"/>
  <c r="G8" i="48"/>
  <c r="G7" i="48" s="1"/>
  <c r="F8" i="48"/>
  <c r="AI7" i="48"/>
  <c r="AG7" i="48"/>
  <c r="AF7" i="48"/>
  <c r="AD7" i="48"/>
  <c r="AC7" i="48"/>
  <c r="AA7" i="48"/>
  <c r="Y7" i="48"/>
  <c r="X7" i="48"/>
  <c r="V7" i="48"/>
  <c r="U7" i="48"/>
  <c r="S7" i="48"/>
  <c r="Q7" i="48"/>
  <c r="P7" i="48"/>
  <c r="N7" i="48"/>
  <c r="M7" i="48"/>
  <c r="K7" i="48"/>
  <c r="I7" i="48"/>
  <c r="H7" i="48"/>
  <c r="F7" i="48"/>
  <c r="D3" i="48"/>
  <c r="AJ8" i="47"/>
  <c r="AI8" i="47"/>
  <c r="AI7" i="47" s="1"/>
  <c r="AH8" i="47"/>
  <c r="AG8" i="47"/>
  <c r="AF8" i="47"/>
  <c r="AE8" i="47"/>
  <c r="AD8" i="47"/>
  <c r="AD7" i="47" s="1"/>
  <c r="AC8" i="47"/>
  <c r="AB8" i="47"/>
  <c r="AA8" i="47"/>
  <c r="AA7" i="47" s="1"/>
  <c r="Z8" i="47"/>
  <c r="Y8" i="47"/>
  <c r="X8" i="47"/>
  <c r="W8" i="47"/>
  <c r="V8" i="47"/>
  <c r="V7" i="47" s="1"/>
  <c r="U8" i="47"/>
  <c r="T8" i="47"/>
  <c r="S8" i="47"/>
  <c r="S7" i="47" s="1"/>
  <c r="R8" i="47"/>
  <c r="Q8" i="47"/>
  <c r="P8" i="47"/>
  <c r="O8" i="47"/>
  <c r="N8" i="47"/>
  <c r="N7" i="47" s="1"/>
  <c r="M8" i="47"/>
  <c r="L8" i="47"/>
  <c r="K8" i="47"/>
  <c r="K7" i="47" s="1"/>
  <c r="J8" i="47"/>
  <c r="I8" i="47"/>
  <c r="H8" i="47"/>
  <c r="G8" i="47"/>
  <c r="F8" i="47"/>
  <c r="F7" i="47" s="1"/>
  <c r="AJ7" i="47"/>
  <c r="AH7" i="47"/>
  <c r="AG7" i="47"/>
  <c r="AF7" i="47"/>
  <c r="AE7" i="47"/>
  <c r="AC7" i="47"/>
  <c r="AB7" i="47"/>
  <c r="Z7" i="47"/>
  <c r="Y7" i="47"/>
  <c r="X7" i="47"/>
  <c r="W7" i="47"/>
  <c r="U7" i="47"/>
  <c r="T7" i="47"/>
  <c r="R7" i="47"/>
  <c r="Q7" i="47"/>
  <c r="P7" i="47"/>
  <c r="O7" i="47"/>
  <c r="M7" i="47"/>
  <c r="L7" i="47"/>
  <c r="J7" i="47"/>
  <c r="I7" i="47"/>
  <c r="H7" i="47"/>
  <c r="G7" i="47"/>
  <c r="D3" i="47"/>
  <c r="J14" i="46" a="1"/>
  <c r="J14" i="46" s="1"/>
  <c r="Q10" i="46" a="1"/>
  <c r="Q10" i="46" s="1"/>
  <c r="AJ8" i="46"/>
  <c r="AI8" i="46"/>
  <c r="AI7" i="46" s="1"/>
  <c r="AH8" i="46"/>
  <c r="AH7" i="46" s="1"/>
  <c r="AH14" i="46" s="1" a="1"/>
  <c r="AH14" i="46" s="1"/>
  <c r="AG8" i="46"/>
  <c r="AF8" i="46"/>
  <c r="AF7" i="46" s="1"/>
  <c r="AE8" i="46"/>
  <c r="AE7" i="46" s="1"/>
  <c r="AD8" i="46"/>
  <c r="AD7" i="46" s="1"/>
  <c r="AD10" i="46" s="1" a="1"/>
  <c r="AD10" i="46" s="1"/>
  <c r="AC8" i="46"/>
  <c r="AC7" i="46" s="1"/>
  <c r="AB8" i="46"/>
  <c r="AB7" i="46" s="1"/>
  <c r="AA8" i="46"/>
  <c r="Z8" i="46"/>
  <c r="Z7" i="46" s="1"/>
  <c r="Y8" i="46"/>
  <c r="X8" i="46"/>
  <c r="W8" i="46"/>
  <c r="W7" i="46" s="1"/>
  <c r="V8" i="46"/>
  <c r="V7" i="46" s="1"/>
  <c r="U8" i="46"/>
  <c r="U7" i="46" s="1"/>
  <c r="T8" i="46"/>
  <c r="S8" i="46"/>
  <c r="R8" i="46"/>
  <c r="R7" i="46" s="1"/>
  <c r="R16" i="46" s="1" a="1"/>
  <c r="R16" i="46" s="1"/>
  <c r="Q8" i="46"/>
  <c r="P8" i="46"/>
  <c r="P7" i="46" s="1"/>
  <c r="O8" i="46"/>
  <c r="O7" i="46" s="1"/>
  <c r="N8" i="46"/>
  <c r="N7" i="46" s="1"/>
  <c r="M8" i="46"/>
  <c r="M7" i="46" s="1"/>
  <c r="L8" i="46"/>
  <c r="L7" i="46" s="1"/>
  <c r="K8" i="46"/>
  <c r="J8" i="46"/>
  <c r="J7" i="46" s="1"/>
  <c r="J16" i="46" s="1" a="1"/>
  <c r="J16" i="46" s="1"/>
  <c r="I8" i="46"/>
  <c r="H8" i="46"/>
  <c r="H7" i="46" s="1"/>
  <c r="G8" i="46"/>
  <c r="G7" i="46" s="1"/>
  <c r="F8" i="46"/>
  <c r="F7" i="46" s="1"/>
  <c r="AJ7" i="46"/>
  <c r="AJ10" i="46" s="1" a="1"/>
  <c r="AJ10" i="46" s="1"/>
  <c r="AG7" i="46"/>
  <c r="AG14" i="46" s="1" a="1"/>
  <c r="AG14" i="46" s="1"/>
  <c r="AA7" i="46"/>
  <c r="AA12" i="46" s="1" a="1"/>
  <c r="AA12" i="46" s="1"/>
  <c r="Y7" i="46"/>
  <c r="Y12" i="46" s="1" a="1"/>
  <c r="Y12" i="46" s="1"/>
  <c r="X7" i="46"/>
  <c r="X17" i="46" s="1" a="1"/>
  <c r="X17" i="46" s="1"/>
  <c r="T7" i="46"/>
  <c r="T16" i="46" s="1" a="1"/>
  <c r="T16" i="46" s="1"/>
  <c r="S7" i="46"/>
  <c r="S16" i="46" s="1" a="1"/>
  <c r="S16" i="46" s="1"/>
  <c r="Q7" i="46"/>
  <c r="K7" i="46"/>
  <c r="K14" i="46" s="1" a="1"/>
  <c r="K14" i="46" s="1"/>
  <c r="I7" i="46"/>
  <c r="I10" i="46" s="1" a="1"/>
  <c r="I10" i="46" s="1"/>
  <c r="D3" i="46"/>
  <c r="AJ8" i="45"/>
  <c r="AJ7" i="45" s="1"/>
  <c r="AI8" i="45"/>
  <c r="AI7" i="45" s="1"/>
  <c r="AH8" i="45"/>
  <c r="AG8" i="45"/>
  <c r="AF8" i="45"/>
  <c r="AE8" i="45"/>
  <c r="AE7" i="45" s="1"/>
  <c r="AD8" i="45"/>
  <c r="AC8" i="45"/>
  <c r="AB8" i="45"/>
  <c r="AB7" i="45" s="1"/>
  <c r="AA8" i="45"/>
  <c r="AA7" i="45" s="1"/>
  <c r="Z8" i="45"/>
  <c r="Z7" i="45" s="1"/>
  <c r="Y8" i="45"/>
  <c r="X8" i="45"/>
  <c r="W8" i="45"/>
  <c r="W7" i="45" s="1"/>
  <c r="V8" i="45"/>
  <c r="U8" i="45"/>
  <c r="T8" i="45"/>
  <c r="T7" i="45" s="1"/>
  <c r="S8" i="45"/>
  <c r="S7" i="45" s="1"/>
  <c r="R8" i="45"/>
  <c r="R7" i="45" s="1"/>
  <c r="Q8" i="45"/>
  <c r="P8" i="45"/>
  <c r="O8" i="45"/>
  <c r="O7" i="45" s="1"/>
  <c r="N8" i="45"/>
  <c r="M8" i="45"/>
  <c r="L8" i="45"/>
  <c r="L7" i="45" s="1"/>
  <c r="K8" i="45"/>
  <c r="K7" i="45" s="1"/>
  <c r="J8" i="45"/>
  <c r="I8" i="45"/>
  <c r="H8" i="45"/>
  <c r="G8" i="45"/>
  <c r="G7" i="45" s="1"/>
  <c r="F8" i="45"/>
  <c r="AH7" i="45"/>
  <c r="AG7" i="45"/>
  <c r="AF7" i="45"/>
  <c r="AD7" i="45"/>
  <c r="AC7" i="45"/>
  <c r="Y7" i="45"/>
  <c r="X7" i="45"/>
  <c r="V7" i="45"/>
  <c r="U7" i="45"/>
  <c r="Q7" i="45"/>
  <c r="P7" i="45"/>
  <c r="N7" i="45"/>
  <c r="M7" i="45"/>
  <c r="J7" i="45"/>
  <c r="I7" i="45"/>
  <c r="H7" i="45"/>
  <c r="F7" i="45"/>
  <c r="D3" i="45"/>
  <c r="AJ8" i="44"/>
  <c r="AJ7" i="44" s="1"/>
  <c r="AI8" i="44"/>
  <c r="AH8" i="44"/>
  <c r="AH7" i="44" s="1"/>
  <c r="AG8" i="44"/>
  <c r="AF8" i="44"/>
  <c r="AE8" i="44"/>
  <c r="AD8" i="44"/>
  <c r="AC8" i="44"/>
  <c r="AB8" i="44"/>
  <c r="AB7" i="44" s="1"/>
  <c r="AA8" i="44"/>
  <c r="Z8" i="44"/>
  <c r="Z7" i="44" s="1"/>
  <c r="Y8" i="44"/>
  <c r="X8" i="44"/>
  <c r="W8" i="44"/>
  <c r="V8" i="44"/>
  <c r="U8" i="44"/>
  <c r="T8" i="44"/>
  <c r="T7" i="44" s="1"/>
  <c r="S8" i="44"/>
  <c r="R8" i="44"/>
  <c r="R7" i="44" s="1"/>
  <c r="Q8" i="44"/>
  <c r="P8" i="44"/>
  <c r="O8" i="44"/>
  <c r="N8" i="44"/>
  <c r="M8" i="44"/>
  <c r="L8" i="44"/>
  <c r="L7" i="44" s="1"/>
  <c r="K8" i="44"/>
  <c r="J8" i="44"/>
  <c r="J7" i="44" s="1"/>
  <c r="I8" i="44"/>
  <c r="H8" i="44"/>
  <c r="G8" i="44"/>
  <c r="F8" i="44"/>
  <c r="AI7" i="44"/>
  <c r="AG7" i="44"/>
  <c r="AF7" i="44"/>
  <c r="AE7" i="44"/>
  <c r="AD7" i="44"/>
  <c r="AC7" i="44"/>
  <c r="AA7" i="44"/>
  <c r="Y7" i="44"/>
  <c r="X7" i="44"/>
  <c r="W7" i="44"/>
  <c r="V7" i="44"/>
  <c r="U7" i="44"/>
  <c r="S7" i="44"/>
  <c r="Q7" i="44"/>
  <c r="P7" i="44"/>
  <c r="O7" i="44"/>
  <c r="N7" i="44"/>
  <c r="M7" i="44"/>
  <c r="K7" i="44"/>
  <c r="I7" i="44"/>
  <c r="H7" i="44"/>
  <c r="G7" i="44"/>
  <c r="F7" i="44"/>
  <c r="D3" i="44"/>
  <c r="AJ8" i="43"/>
  <c r="AJ7" i="43" s="1"/>
  <c r="AI8" i="43"/>
  <c r="AI7" i="43" s="1"/>
  <c r="AH8" i="43"/>
  <c r="AH7" i="43" s="1"/>
  <c r="AG8" i="43"/>
  <c r="AG7" i="43" s="1"/>
  <c r="AF8" i="43"/>
  <c r="AE8" i="43"/>
  <c r="AE7" i="43" s="1"/>
  <c r="AD8" i="43"/>
  <c r="AC8" i="43"/>
  <c r="AC7" i="43" s="1"/>
  <c r="AB8" i="43"/>
  <c r="AB7" i="43" s="1"/>
  <c r="AA8" i="43"/>
  <c r="Z8" i="43"/>
  <c r="Z7" i="43" s="1"/>
  <c r="Y8" i="43"/>
  <c r="Y7" i="43" s="1"/>
  <c r="X8" i="43"/>
  <c r="W8" i="43"/>
  <c r="W7" i="43" s="1"/>
  <c r="V8" i="43"/>
  <c r="U8" i="43"/>
  <c r="U7" i="43" s="1"/>
  <c r="T8" i="43"/>
  <c r="T7" i="43" s="1"/>
  <c r="S8" i="43"/>
  <c r="S7" i="43" s="1"/>
  <c r="R8" i="43"/>
  <c r="R7" i="43" s="1"/>
  <c r="Q8" i="43"/>
  <c r="Q7" i="43" s="1"/>
  <c r="P8" i="43"/>
  <c r="O8" i="43"/>
  <c r="O7" i="43" s="1"/>
  <c r="N8" i="43"/>
  <c r="M8" i="43"/>
  <c r="M7" i="43" s="1"/>
  <c r="L8" i="43"/>
  <c r="L7" i="43" s="1"/>
  <c r="K8" i="43"/>
  <c r="J8" i="43"/>
  <c r="J7" i="43" s="1"/>
  <c r="I8" i="43"/>
  <c r="I7" i="43" s="1"/>
  <c r="H8" i="43"/>
  <c r="G8" i="43"/>
  <c r="G7" i="43" s="1"/>
  <c r="F8" i="43"/>
  <c r="AF7" i="43"/>
  <c r="AD7" i="43"/>
  <c r="AA7" i="43"/>
  <c r="X7" i="43"/>
  <c r="V7" i="43"/>
  <c r="P7" i="43"/>
  <c r="N7" i="43"/>
  <c r="K7" i="43"/>
  <c r="H7" i="43"/>
  <c r="F7" i="43"/>
  <c r="D3" i="43"/>
  <c r="AJ8" i="42"/>
  <c r="AI8" i="42"/>
  <c r="AI7" i="42" s="1"/>
  <c r="AH8" i="42"/>
  <c r="AG8" i="42"/>
  <c r="AG7" i="42" s="1"/>
  <c r="AF8" i="42"/>
  <c r="AF7" i="42" s="1"/>
  <c r="AE8" i="42"/>
  <c r="AE7" i="42" s="1"/>
  <c r="AD8" i="42"/>
  <c r="AC8" i="42"/>
  <c r="AC7" i="42" s="1"/>
  <c r="AB8" i="42"/>
  <c r="AA8" i="42"/>
  <c r="AA7" i="42" s="1"/>
  <c r="Z8" i="42"/>
  <c r="Y8" i="42"/>
  <c r="Y7" i="42" s="1"/>
  <c r="X8" i="42"/>
  <c r="X7" i="42" s="1"/>
  <c r="W8" i="42"/>
  <c r="W7" i="42" s="1"/>
  <c r="V8" i="42"/>
  <c r="U8" i="42"/>
  <c r="U7" i="42" s="1"/>
  <c r="T8" i="42"/>
  <c r="S8" i="42"/>
  <c r="S7" i="42" s="1"/>
  <c r="R8" i="42"/>
  <c r="Q8" i="42"/>
  <c r="Q7" i="42" s="1"/>
  <c r="P8" i="42"/>
  <c r="P7" i="42" s="1"/>
  <c r="O8" i="42"/>
  <c r="O7" i="42" s="1"/>
  <c r="N8" i="42"/>
  <c r="M8" i="42"/>
  <c r="M7" i="42" s="1"/>
  <c r="L8" i="42"/>
  <c r="K8" i="42"/>
  <c r="K7" i="42" s="1"/>
  <c r="J8" i="42"/>
  <c r="I8" i="42"/>
  <c r="I7" i="42" s="1"/>
  <c r="H8" i="42"/>
  <c r="H7" i="42" s="1"/>
  <c r="G8" i="42"/>
  <c r="G7" i="42" s="1"/>
  <c r="F8" i="42"/>
  <c r="AJ7" i="42"/>
  <c r="AH7" i="42"/>
  <c r="AD7" i="42"/>
  <c r="AB7" i="42"/>
  <c r="Z7" i="42"/>
  <c r="V7" i="42"/>
  <c r="T7" i="42"/>
  <c r="R7" i="42"/>
  <c r="N7" i="42"/>
  <c r="L7" i="42"/>
  <c r="J7" i="42"/>
  <c r="F7" i="42"/>
  <c r="D3" i="42"/>
  <c r="AJ8" i="41"/>
  <c r="AJ7" i="41" s="1"/>
  <c r="AI8" i="41"/>
  <c r="AI7" i="41" s="1"/>
  <c r="AH8" i="41"/>
  <c r="AH7" i="41" s="1"/>
  <c r="AG8" i="41"/>
  <c r="AG7" i="41" s="1"/>
  <c r="AF8" i="41"/>
  <c r="AF7" i="41" s="1"/>
  <c r="AE8" i="41"/>
  <c r="AE7" i="41" s="1"/>
  <c r="AD8" i="41"/>
  <c r="AD7" i="41" s="1"/>
  <c r="AC8" i="41"/>
  <c r="AB8" i="41"/>
  <c r="AB7" i="41" s="1"/>
  <c r="AA8" i="41"/>
  <c r="AA7" i="41" s="1"/>
  <c r="Z8" i="41"/>
  <c r="Z7" i="41" s="1"/>
  <c r="Y8" i="41"/>
  <c r="X8" i="41"/>
  <c r="X7" i="41" s="1"/>
  <c r="W8" i="41"/>
  <c r="W7" i="41" s="1"/>
  <c r="V8" i="41"/>
  <c r="U8" i="41"/>
  <c r="U7" i="41" s="1"/>
  <c r="T8" i="41"/>
  <c r="T7" i="41" s="1"/>
  <c r="S8" i="41"/>
  <c r="S7" i="41" s="1"/>
  <c r="R8" i="41"/>
  <c r="R7" i="41" s="1"/>
  <c r="Q8" i="41"/>
  <c r="Q7" i="41" s="1"/>
  <c r="P8" i="41"/>
  <c r="P7" i="41" s="1"/>
  <c r="O8" i="41"/>
  <c r="O7" i="41" s="1"/>
  <c r="N8" i="41"/>
  <c r="M8" i="41"/>
  <c r="L8" i="41"/>
  <c r="L7" i="41" s="1"/>
  <c r="K8" i="41"/>
  <c r="K7" i="41" s="1"/>
  <c r="J8" i="41"/>
  <c r="J7" i="41" s="1"/>
  <c r="I8" i="41"/>
  <c r="I7" i="41" s="1"/>
  <c r="H8" i="41"/>
  <c r="H7" i="41" s="1"/>
  <c r="G8" i="41"/>
  <c r="G7" i="41" s="1"/>
  <c r="F8" i="41"/>
  <c r="AC7" i="41"/>
  <c r="Y7" i="41"/>
  <c r="V7" i="41"/>
  <c r="N7" i="41"/>
  <c r="M7" i="41"/>
  <c r="F7" i="41"/>
  <c r="D3" i="41"/>
  <c r="D14" i="7"/>
  <c r="L5" i="41" l="1"/>
  <c r="L4" i="41"/>
  <c r="AI16" i="46" a="1"/>
  <c r="AI16" i="46" s="1"/>
  <c r="AI14" i="46" a="1"/>
  <c r="AI14" i="46" s="1"/>
  <c r="AI12" i="46" a="1"/>
  <c r="AI12" i="46" s="1"/>
  <c r="G17" i="46" a="1"/>
  <c r="G17" i="46" s="1"/>
  <c r="G16" i="46" a="1"/>
  <c r="G16" i="46" s="1"/>
  <c r="O10" i="46" a="1"/>
  <c r="O10" i="46" s="1"/>
  <c r="O12" i="46" a="1"/>
  <c r="O12" i="46" s="1"/>
  <c r="O16" i="46" a="1"/>
  <c r="O16" i="46" s="1"/>
  <c r="O14" i="46" a="1"/>
  <c r="O14" i="46" s="1"/>
  <c r="W10" i="46" a="1"/>
  <c r="W10" i="46" s="1"/>
  <c r="W12" i="46" a="1"/>
  <c r="W12" i="46" s="1"/>
  <c r="W16" i="46" a="1"/>
  <c r="W16" i="46" s="1"/>
  <c r="W14" i="46" a="1"/>
  <c r="W14" i="46" s="1"/>
  <c r="AE10" i="46" a="1"/>
  <c r="AE10" i="46" s="1"/>
  <c r="AE14" i="46" a="1"/>
  <c r="AE14" i="46" s="1"/>
  <c r="AE16" i="46" a="1"/>
  <c r="AE16" i="46" s="1"/>
  <c r="AE12" i="46" a="1"/>
  <c r="AE12" i="46" s="1"/>
  <c r="H9" i="46" a="1"/>
  <c r="H9" i="46" s="1"/>
  <c r="H11" i="46" a="1"/>
  <c r="H11" i="46" s="1"/>
  <c r="H10" i="46" a="1"/>
  <c r="H10" i="46" s="1"/>
  <c r="H16" i="46" a="1"/>
  <c r="H16" i="46" s="1"/>
  <c r="H13" i="46" a="1"/>
  <c r="H13" i="46" s="1"/>
  <c r="H12" i="46" a="1"/>
  <c r="H12" i="46" s="1"/>
  <c r="P17" i="46" a="1"/>
  <c r="P17" i="46" s="1"/>
  <c r="P10" i="46" a="1"/>
  <c r="P10" i="46" s="1"/>
  <c r="P9" i="46" a="1"/>
  <c r="P9" i="46" s="1"/>
  <c r="P16" i="46" a="1"/>
  <c r="P16" i="46" s="1"/>
  <c r="P13" i="46" a="1"/>
  <c r="P13" i="46" s="1"/>
  <c r="P11" i="46" a="1"/>
  <c r="P11" i="46" s="1"/>
  <c r="AF17" i="46" a="1"/>
  <c r="AF17" i="46" s="1"/>
  <c r="AF4" i="46" s="1"/>
  <c r="AF11" i="46" a="1"/>
  <c r="AF11" i="46" s="1"/>
  <c r="AF13" i="46" a="1"/>
  <c r="AF13" i="46" s="1"/>
  <c r="AF16" i="46" a="1"/>
  <c r="AF16" i="46" s="1"/>
  <c r="AF10" i="46" a="1"/>
  <c r="AF10" i="46" s="1"/>
  <c r="AF9" i="46" a="1"/>
  <c r="AF9" i="46" s="1"/>
  <c r="X10" i="46" a="1"/>
  <c r="X10" i="46" s="1"/>
  <c r="K12" i="46" a="1"/>
  <c r="K12" i="46" s="1"/>
  <c r="X9" i="46" a="1"/>
  <c r="X9" i="46" s="1"/>
  <c r="K16" i="46" a="1"/>
  <c r="K16" i="46" s="1"/>
  <c r="AG10" i="46" a="1"/>
  <c r="AG10" i="46" s="1"/>
  <c r="Y14" i="46" a="1"/>
  <c r="Y14" i="46" s="1"/>
  <c r="X11" i="46" a="1"/>
  <c r="X11" i="46" s="1"/>
  <c r="AJ9" i="46" a="1"/>
  <c r="AJ9" i="46" s="1"/>
  <c r="S12" i="46" a="1"/>
  <c r="S12" i="46" s="1"/>
  <c r="X13" i="46" a="1"/>
  <c r="X13" i="46" s="1"/>
  <c r="K9" i="46" a="1"/>
  <c r="K9" i="46" s="1"/>
  <c r="X16" i="46" a="1"/>
  <c r="X16" i="46" s="1"/>
  <c r="F9" i="52" a="1"/>
  <c r="F9" i="52" s="1"/>
  <c r="AM16" i="51"/>
  <c r="AN16" i="51" s="1"/>
  <c r="AO16" i="51" s="1"/>
  <c r="AP16" i="51" s="1"/>
  <c r="AQ16" i="51" s="1"/>
  <c r="H13" i="38" s="1"/>
  <c r="F9" i="51" a="1"/>
  <c r="F9" i="51" s="1"/>
  <c r="F9" i="50" a="1"/>
  <c r="F9" i="50" s="1"/>
  <c r="AK16" i="50"/>
  <c r="AL16" i="50" s="1"/>
  <c r="M5" i="49"/>
  <c r="L4" i="49"/>
  <c r="F9" i="49" a="1"/>
  <c r="F9" i="49" s="1"/>
  <c r="J5" i="49"/>
  <c r="Z4" i="49"/>
  <c r="AH4" i="49"/>
  <c r="F9" i="48" a="1"/>
  <c r="F9" i="48" s="1"/>
  <c r="F9" i="47" a="1"/>
  <c r="F9" i="47" s="1"/>
  <c r="L5" i="47"/>
  <c r="AE4" i="47"/>
  <c r="L17" i="46" a="1"/>
  <c r="L17" i="46" s="1"/>
  <c r="L14" i="46" a="1"/>
  <c r="L14" i="46" s="1"/>
  <c r="L12" i="46" a="1"/>
  <c r="L12" i="46" s="1"/>
  <c r="L11" i="46" a="1"/>
  <c r="L11" i="46" s="1"/>
  <c r="L10" i="46" a="1"/>
  <c r="L10" i="46" s="1"/>
  <c r="L16" i="46" a="1"/>
  <c r="L16" i="46" s="1"/>
  <c r="L13" i="46" a="1"/>
  <c r="L13" i="46" s="1"/>
  <c r="AB17" i="46" a="1"/>
  <c r="AB17" i="46" s="1"/>
  <c r="AB15" i="46" a="1"/>
  <c r="AB15" i="46" s="1"/>
  <c r="AB14" i="46" a="1"/>
  <c r="AB14" i="46" s="1"/>
  <c r="AB12" i="46" a="1"/>
  <c r="AB12" i="46" s="1"/>
  <c r="AB11" i="46" a="1"/>
  <c r="AB11" i="46" s="1"/>
  <c r="AB9" i="46" a="1"/>
  <c r="AB9" i="46" s="1"/>
  <c r="AB10" i="46" a="1"/>
  <c r="AB10" i="46" s="1"/>
  <c r="AB13" i="46" a="1"/>
  <c r="AB13" i="46" s="1"/>
  <c r="AB16" i="46" a="1"/>
  <c r="AB16" i="46" s="1"/>
  <c r="M16" i="46" a="1"/>
  <c r="M16" i="46" s="1"/>
  <c r="M13" i="46" a="1"/>
  <c r="M13" i="46" s="1"/>
  <c r="M11" i="46" a="1"/>
  <c r="M11" i="46" s="1"/>
  <c r="M9" i="46" a="1"/>
  <c r="M9" i="46" s="1"/>
  <c r="M15" i="46" a="1"/>
  <c r="M15" i="46" s="1"/>
  <c r="M17" i="46" a="1"/>
  <c r="M17" i="46" s="1"/>
  <c r="M10" i="46" a="1"/>
  <c r="M10" i="46" s="1"/>
  <c r="M14" i="46" a="1"/>
  <c r="M14" i="46" s="1"/>
  <c r="M12" i="46" a="1"/>
  <c r="M12" i="46" s="1"/>
  <c r="U16" i="46" a="1"/>
  <c r="U16" i="46" s="1"/>
  <c r="U13" i="46" a="1"/>
  <c r="U13" i="46" s="1"/>
  <c r="U11" i="46" a="1"/>
  <c r="U11" i="46" s="1"/>
  <c r="U9" i="46" a="1"/>
  <c r="U9" i="46" s="1"/>
  <c r="U17" i="46" a="1"/>
  <c r="U17" i="46" s="1"/>
  <c r="U15" i="46" a="1"/>
  <c r="U15" i="46" s="1"/>
  <c r="U10" i="46" a="1"/>
  <c r="U10" i="46" s="1"/>
  <c r="U12" i="46" a="1"/>
  <c r="U12" i="46" s="1"/>
  <c r="U14" i="46" a="1"/>
  <c r="U14" i="46" s="1"/>
  <c r="AC16" i="46" a="1"/>
  <c r="AC16" i="46" s="1"/>
  <c r="AC13" i="46" a="1"/>
  <c r="AC13" i="46" s="1"/>
  <c r="AC11" i="46" a="1"/>
  <c r="AC11" i="46" s="1"/>
  <c r="AC9" i="46" a="1"/>
  <c r="AC9" i="46" s="1"/>
  <c r="AC17" i="46" a="1"/>
  <c r="AC17" i="46" s="1"/>
  <c r="AC15" i="46" a="1"/>
  <c r="AC15" i="46" s="1"/>
  <c r="AC14" i="46" a="1"/>
  <c r="AC14" i="46" s="1"/>
  <c r="AC10" i="46" a="1"/>
  <c r="AC10" i="46" s="1"/>
  <c r="AC12" i="46" a="1"/>
  <c r="AC12" i="46" s="1"/>
  <c r="V13" i="46" a="1"/>
  <c r="V13" i="46" s="1"/>
  <c r="V11" i="46" a="1"/>
  <c r="V11" i="46" s="1"/>
  <c r="V9" i="46" a="1"/>
  <c r="V9" i="46" s="1"/>
  <c r="V17" i="46" a="1"/>
  <c r="V17" i="46" s="1"/>
  <c r="V15" i="46" a="1"/>
  <c r="V15" i="46" s="1"/>
  <c r="F15" i="46" a="1"/>
  <c r="F15" i="46" s="1"/>
  <c r="F13" i="46" a="1"/>
  <c r="F13" i="46" s="1"/>
  <c r="F17" i="46" a="1"/>
  <c r="F17" i="46" s="1"/>
  <c r="F11" i="46" a="1"/>
  <c r="F11" i="46" s="1"/>
  <c r="AD13" i="46" a="1"/>
  <c r="AD13" i="46" s="1"/>
  <c r="AD11" i="46" a="1"/>
  <c r="AD11" i="46" s="1"/>
  <c r="AD9" i="46" a="1"/>
  <c r="AD9" i="46" s="1"/>
  <c r="AD17" i="46" a="1"/>
  <c r="AD17" i="46" s="1"/>
  <c r="AD15" i="46" a="1"/>
  <c r="AD15" i="46" s="1"/>
  <c r="F10" i="46" a="1"/>
  <c r="F10" i="46" s="1"/>
  <c r="Q16" i="46" a="1"/>
  <c r="Q16" i="46" s="1"/>
  <c r="Q13" i="46" a="1"/>
  <c r="Q13" i="46" s="1"/>
  <c r="Q11" i="46" a="1"/>
  <c r="Q11" i="46" s="1"/>
  <c r="Q9" i="46" a="1"/>
  <c r="Q9" i="46" s="1"/>
  <c r="Q17" i="46" a="1"/>
  <c r="Q17" i="46" s="1"/>
  <c r="Q15" i="46" a="1"/>
  <c r="Q15" i="46" s="1"/>
  <c r="V14" i="46" a="1"/>
  <c r="V14" i="46" s="1"/>
  <c r="AD16" i="46" a="1"/>
  <c r="AD16" i="46" s="1"/>
  <c r="AA10" i="46" a="1"/>
  <c r="AA10" i="46" s="1"/>
  <c r="AA17" i="46" a="1"/>
  <c r="AA17" i="46" s="1"/>
  <c r="AA15" i="46" a="1"/>
  <c r="AA15" i="46" s="1"/>
  <c r="AA13" i="46" a="1"/>
  <c r="AA13" i="46" s="1"/>
  <c r="AA11" i="46" a="1"/>
  <c r="AA11" i="46" s="1"/>
  <c r="AA9" i="46" a="1"/>
  <c r="AA9" i="46" s="1"/>
  <c r="N13" i="46" a="1"/>
  <c r="N13" i="46" s="1"/>
  <c r="N11" i="46" a="1"/>
  <c r="N11" i="46" s="1"/>
  <c r="N9" i="46" a="1"/>
  <c r="N9" i="46" s="1"/>
  <c r="N17" i="46" a="1"/>
  <c r="N17" i="46" s="1"/>
  <c r="N10" i="46" a="1"/>
  <c r="N10" i="46" s="1"/>
  <c r="V10" i="46" a="1"/>
  <c r="V10" i="46" s="1"/>
  <c r="S10" i="46" a="1"/>
  <c r="S10" i="46" s="1"/>
  <c r="S17" i="46" a="1"/>
  <c r="S17" i="46" s="1"/>
  <c r="S15" i="46" a="1"/>
  <c r="S15" i="46" s="1"/>
  <c r="S13" i="46" a="1"/>
  <c r="S13" i="46" s="1"/>
  <c r="S11" i="46" a="1"/>
  <c r="S11" i="46" s="1"/>
  <c r="S9" i="46" a="1"/>
  <c r="S9" i="46" s="1"/>
  <c r="Y10" i="46" a="1"/>
  <c r="Y10" i="46" s="1"/>
  <c r="N12" i="46" a="1"/>
  <c r="N12" i="46" s="1"/>
  <c r="V12" i="46" a="1"/>
  <c r="V12" i="46" s="1"/>
  <c r="AD12" i="46" a="1"/>
  <c r="AD12" i="46" s="1"/>
  <c r="I16" i="46" a="1"/>
  <c r="I16" i="46" s="1"/>
  <c r="I15" i="46" a="1"/>
  <c r="I15" i="46" s="1"/>
  <c r="I13" i="46" a="1"/>
  <c r="I13" i="46" s="1"/>
  <c r="I11" i="46" a="1"/>
  <c r="I11" i="46" s="1"/>
  <c r="I17" i="46" a="1"/>
  <c r="I17" i="46" s="1"/>
  <c r="I9" i="46" a="1"/>
  <c r="I9" i="46" s="1"/>
  <c r="T17" i="46" a="1"/>
  <c r="T17" i="46" s="1"/>
  <c r="T15" i="46" a="1"/>
  <c r="T15" i="46" s="1"/>
  <c r="T14" i="46" a="1"/>
  <c r="T14" i="46" s="1"/>
  <c r="T12" i="46" a="1"/>
  <c r="T12" i="46" s="1"/>
  <c r="T13" i="46" a="1"/>
  <c r="T13" i="46" s="1"/>
  <c r="N14" i="46" a="1"/>
  <c r="N14" i="46" s="1"/>
  <c r="K10" i="46" a="1"/>
  <c r="K10" i="46" s="1"/>
  <c r="K17" i="46" a="1"/>
  <c r="K17" i="46" s="1"/>
  <c r="K15" i="46" a="1"/>
  <c r="K15" i="46" s="1"/>
  <c r="K13" i="46" a="1"/>
  <c r="K13" i="46" s="1"/>
  <c r="K11" i="46" a="1"/>
  <c r="K11" i="46" s="1"/>
  <c r="J15" i="46" a="1"/>
  <c r="J15" i="46" s="1"/>
  <c r="J13" i="46" a="1"/>
  <c r="J13" i="46" s="1"/>
  <c r="J11" i="46" a="1"/>
  <c r="J11" i="46" s="1"/>
  <c r="R13" i="46" a="1"/>
  <c r="R13" i="46" s="1"/>
  <c r="R11" i="46" a="1"/>
  <c r="R11" i="46" s="1"/>
  <c r="R9" i="46" a="1"/>
  <c r="R9" i="46" s="1"/>
  <c r="R17" i="46" a="1"/>
  <c r="R17" i="46" s="1"/>
  <c r="R15" i="46" a="1"/>
  <c r="R15" i="46" s="1"/>
  <c r="Z13" i="46" a="1"/>
  <c r="Z13" i="46" s="1"/>
  <c r="Z11" i="46" a="1"/>
  <c r="Z11" i="46" s="1"/>
  <c r="Z9" i="46" a="1"/>
  <c r="Z9" i="46" s="1"/>
  <c r="Z17" i="46" a="1"/>
  <c r="Z17" i="46" s="1"/>
  <c r="Z15" i="46" a="1"/>
  <c r="Z15" i="46" s="1"/>
  <c r="AH13" i="46" a="1"/>
  <c r="AH13" i="46" s="1"/>
  <c r="AH11" i="46" a="1"/>
  <c r="AH11" i="46" s="1"/>
  <c r="AH9" i="46" a="1"/>
  <c r="AH9" i="46" s="1"/>
  <c r="AH17" i="46" a="1"/>
  <c r="AH17" i="46" s="1"/>
  <c r="AH15" i="46" a="1"/>
  <c r="AH15" i="46" s="1"/>
  <c r="J10" i="46" a="1"/>
  <c r="J10" i="46" s="1"/>
  <c r="R10" i="46" a="1"/>
  <c r="R10" i="46" s="1"/>
  <c r="Z10" i="46" a="1"/>
  <c r="Z10" i="46" s="1"/>
  <c r="AH10" i="46" a="1"/>
  <c r="AH10" i="46" s="1"/>
  <c r="F12" i="46" a="1"/>
  <c r="F12" i="46" s="1"/>
  <c r="Z14" i="46" a="1"/>
  <c r="Z14" i="46" s="1"/>
  <c r="AH16" i="46" a="1"/>
  <c r="AH16" i="46" s="1"/>
  <c r="T9" i="46" a="1"/>
  <c r="T9" i="46" s="1"/>
  <c r="AG16" i="46" a="1"/>
  <c r="AG16" i="46" s="1"/>
  <c r="AG13" i="46" a="1"/>
  <c r="AG13" i="46" s="1"/>
  <c r="AG11" i="46" a="1"/>
  <c r="AG11" i="46" s="1"/>
  <c r="AG9" i="46" a="1"/>
  <c r="AG9" i="46" s="1"/>
  <c r="AG17" i="46" a="1"/>
  <c r="AG17" i="46" s="1"/>
  <c r="AG15" i="46" a="1"/>
  <c r="AG15" i="46" s="1"/>
  <c r="T10" i="46" a="1"/>
  <c r="T10" i="46" s="1"/>
  <c r="Q12" i="46" a="1"/>
  <c r="Q12" i="46" s="1"/>
  <c r="AG12" i="46" a="1"/>
  <c r="AG12" i="46" s="1"/>
  <c r="Q14" i="46" a="1"/>
  <c r="Q14" i="46" s="1"/>
  <c r="AA14" i="46" a="1"/>
  <c r="AA14" i="46" s="1"/>
  <c r="N16" i="46" a="1"/>
  <c r="N16" i="46" s="1"/>
  <c r="V16" i="46" a="1"/>
  <c r="V16" i="46" s="1"/>
  <c r="AI10" i="46" a="1"/>
  <c r="AI10" i="46" s="1"/>
  <c r="AI17" i="46" a="1"/>
  <c r="AI17" i="46" s="1"/>
  <c r="AI15" i="46" a="1"/>
  <c r="AI15" i="46" s="1"/>
  <c r="AI13" i="46" a="1"/>
  <c r="AI13" i="46" s="1"/>
  <c r="AI11" i="46" a="1"/>
  <c r="AI11" i="46" s="1"/>
  <c r="AI9" i="46" a="1"/>
  <c r="AI9" i="46" s="1"/>
  <c r="I12" i="46" a="1"/>
  <c r="I12" i="46" s="1"/>
  <c r="R12" i="46" a="1"/>
  <c r="R12" i="46" s="1"/>
  <c r="Z12" i="46" a="1"/>
  <c r="Z12" i="46" s="1"/>
  <c r="AH12" i="46" a="1"/>
  <c r="AH12" i="46" s="1"/>
  <c r="F14" i="46" a="1"/>
  <c r="F14" i="46" s="1"/>
  <c r="R14" i="46" a="1"/>
  <c r="R14" i="46" s="1"/>
  <c r="Z16" i="46" a="1"/>
  <c r="Z16" i="46" s="1"/>
  <c r="Y16" i="46" a="1"/>
  <c r="Y16" i="46" s="1"/>
  <c r="Y13" i="46" a="1"/>
  <c r="Y13" i="46" s="1"/>
  <c r="Y11" i="46" a="1"/>
  <c r="Y11" i="46" s="1"/>
  <c r="Y9" i="46" a="1"/>
  <c r="Y9" i="46" s="1"/>
  <c r="Y17" i="46" a="1"/>
  <c r="Y17" i="46" s="1"/>
  <c r="Y15" i="46" a="1"/>
  <c r="Y15" i="46" s="1"/>
  <c r="AJ17" i="46" a="1"/>
  <c r="AJ17" i="46" s="1"/>
  <c r="AJ15" i="46" a="1"/>
  <c r="AJ15" i="46" s="1"/>
  <c r="AJ14" i="46" a="1"/>
  <c r="AJ14" i="46" s="1"/>
  <c r="AJ12" i="46" a="1"/>
  <c r="AJ12" i="46" s="1"/>
  <c r="AJ16" i="46" a="1"/>
  <c r="AJ16" i="46" s="1"/>
  <c r="AJ13" i="46" a="1"/>
  <c r="AJ13" i="46" s="1"/>
  <c r="F9" i="46" a="1"/>
  <c r="F9" i="46" s="1"/>
  <c r="T11" i="46" a="1"/>
  <c r="T11" i="46" s="1"/>
  <c r="AJ11" i="46" a="1"/>
  <c r="AJ11" i="46" s="1"/>
  <c r="I14" i="46" a="1"/>
  <c r="I14" i="46" s="1"/>
  <c r="S14" i="46" a="1"/>
  <c r="S14" i="46" s="1"/>
  <c r="AD14" i="46" a="1"/>
  <c r="AD14" i="46" s="1"/>
  <c r="F16" i="46" a="1"/>
  <c r="F16" i="46" s="1"/>
  <c r="AA16" i="46" a="1"/>
  <c r="AA16" i="46" s="1"/>
  <c r="O9" i="46" a="1"/>
  <c r="O9" i="46" s="1"/>
  <c r="W9" i="46" a="1"/>
  <c r="W9" i="46" s="1"/>
  <c r="AE9" i="46" a="1"/>
  <c r="AE9" i="46" s="1"/>
  <c r="O11" i="46" a="1"/>
  <c r="O11" i="46" s="1"/>
  <c r="W11" i="46" a="1"/>
  <c r="W11" i="46" s="1"/>
  <c r="AE11" i="46" a="1"/>
  <c r="AE11" i="46" s="1"/>
  <c r="G13" i="46" a="1"/>
  <c r="G13" i="46" s="1"/>
  <c r="O13" i="46" a="1"/>
  <c r="O13" i="46" s="1"/>
  <c r="W13" i="46" a="1"/>
  <c r="W13" i="46" s="1"/>
  <c r="AE13" i="46" a="1"/>
  <c r="AE13" i="46" s="1"/>
  <c r="G15" i="46" a="1"/>
  <c r="G15" i="46" s="1"/>
  <c r="H17" i="46" a="1"/>
  <c r="H17" i="46" s="1"/>
  <c r="H15" i="46" a="1"/>
  <c r="H15" i="46" s="1"/>
  <c r="G9" i="46" a="1"/>
  <c r="G9" i="46" s="1"/>
  <c r="O15" i="46" a="1"/>
  <c r="O15" i="46" s="1"/>
  <c r="W15" i="46" a="1"/>
  <c r="W15" i="46" s="1"/>
  <c r="AE15" i="46" a="1"/>
  <c r="AE15" i="46" s="1"/>
  <c r="O17" i="46" a="1"/>
  <c r="O17" i="46" s="1"/>
  <c r="W17" i="46" a="1"/>
  <c r="W17" i="46" s="1"/>
  <c r="AE17" i="46" a="1"/>
  <c r="AE17" i="46" s="1"/>
  <c r="G10" i="46" a="1"/>
  <c r="G10" i="46" s="1"/>
  <c r="G12" i="46" a="1"/>
  <c r="G12" i="46" s="1"/>
  <c r="P12" i="46" a="1"/>
  <c r="P12" i="46" s="1"/>
  <c r="X12" i="46" a="1"/>
  <c r="X12" i="46" s="1"/>
  <c r="X5" i="46" s="1"/>
  <c r="AF12" i="46" a="1"/>
  <c r="AF12" i="46" s="1"/>
  <c r="H14" i="46" a="1"/>
  <c r="H14" i="46" s="1"/>
  <c r="H4" i="46" s="1"/>
  <c r="P14" i="46" a="1"/>
  <c r="P14" i="46" s="1"/>
  <c r="X14" i="46" a="1"/>
  <c r="X14" i="46" s="1"/>
  <c r="AF14" i="46" a="1"/>
  <c r="AF14" i="46" s="1"/>
  <c r="P15" i="46" a="1"/>
  <c r="P15" i="46" s="1"/>
  <c r="X15" i="46" a="1"/>
  <c r="X15" i="46" s="1"/>
  <c r="AF15" i="46" a="1"/>
  <c r="AF15" i="46" s="1"/>
  <c r="F9" i="45" a="1"/>
  <c r="F9" i="45" s="1"/>
  <c r="O5" i="45"/>
  <c r="F9" i="44" a="1"/>
  <c r="F9" i="44" s="1"/>
  <c r="F9" i="43" a="1"/>
  <c r="F9" i="43" s="1"/>
  <c r="F9" i="42" a="1"/>
  <c r="F9" i="42" s="1"/>
  <c r="AI5" i="41"/>
  <c r="AI4" i="41"/>
  <c r="AH5" i="41"/>
  <c r="AH4" i="41"/>
  <c r="S4" i="41"/>
  <c r="S5" i="41"/>
  <c r="AF5" i="41"/>
  <c r="Z5" i="41"/>
  <c r="Z4" i="41"/>
  <c r="AG4" i="41"/>
  <c r="AG5" i="41"/>
  <c r="AE5" i="41"/>
  <c r="AE4" i="41"/>
  <c r="Y5" i="41"/>
  <c r="Y4" i="41"/>
  <c r="R5" i="41"/>
  <c r="R4" i="41"/>
  <c r="AF4" i="41"/>
  <c r="K4" i="41"/>
  <c r="K5" i="41"/>
  <c r="F9" i="41" a="1"/>
  <c r="F9" i="41" s="1"/>
  <c r="AD5" i="42" l="1"/>
  <c r="Z5" i="42"/>
  <c r="J4" i="42"/>
  <c r="J4" i="49"/>
  <c r="T4" i="49"/>
  <c r="M4" i="49"/>
  <c r="L5" i="49"/>
  <c r="AK14" i="49"/>
  <c r="AL14" i="49" s="1"/>
  <c r="AM14" i="49"/>
  <c r="AN14" i="49" s="1"/>
  <c r="AO14" i="49" s="1"/>
  <c r="AP14" i="49" s="1"/>
  <c r="AQ14" i="49" s="1"/>
  <c r="R11" i="38" s="1"/>
  <c r="Z5" i="49"/>
  <c r="AH5" i="49"/>
  <c r="AJ4" i="49"/>
  <c r="AM15" i="48"/>
  <c r="AN15" i="48" s="1"/>
  <c r="AO15" i="48" s="1"/>
  <c r="AP15" i="48" s="1"/>
  <c r="AQ15" i="48" s="1"/>
  <c r="Q12" i="38" s="1"/>
  <c r="L5" i="48"/>
  <c r="H5" i="48"/>
  <c r="AK16" i="48"/>
  <c r="AL16" i="48" s="1"/>
  <c r="AK15" i="47"/>
  <c r="AL15" i="47" s="1"/>
  <c r="H4" i="47"/>
  <c r="W4" i="47"/>
  <c r="AE5" i="47"/>
  <c r="W5" i="47"/>
  <c r="AK16" i="47"/>
  <c r="AL16" i="47" s="1"/>
  <c r="L4" i="47"/>
  <c r="O5" i="47"/>
  <c r="AF5" i="46"/>
  <c r="P4" i="46"/>
  <c r="AJ5" i="46"/>
  <c r="K4" i="46"/>
  <c r="AM15" i="45"/>
  <c r="AN15" i="45" s="1"/>
  <c r="AO15" i="45" s="1"/>
  <c r="AP15" i="45" s="1"/>
  <c r="AQ15" i="45" s="1"/>
  <c r="N12" i="38" s="1"/>
  <c r="H4" i="45"/>
  <c r="AK16" i="45"/>
  <c r="AL16" i="45" s="1"/>
  <c r="AA5" i="45"/>
  <c r="AE5" i="45"/>
  <c r="W5" i="45"/>
  <c r="O4" i="45"/>
  <c r="V4" i="42"/>
  <c r="AM17" i="42"/>
  <c r="AN17" i="42" s="1"/>
  <c r="AO17" i="42" s="1"/>
  <c r="AP17" i="42" s="1"/>
  <c r="AQ17" i="42" s="1"/>
  <c r="M14" i="38" s="1"/>
  <c r="AM13" i="42"/>
  <c r="AN13" i="42" s="1"/>
  <c r="AO13" i="42" s="1"/>
  <c r="AP13" i="42" s="1"/>
  <c r="AQ13" i="42" s="1"/>
  <c r="M10" i="38" s="1"/>
  <c r="R5" i="42"/>
  <c r="N5" i="42"/>
  <c r="AK15" i="42"/>
  <c r="AL15" i="42" s="1"/>
  <c r="AK13" i="42"/>
  <c r="AL13" i="42" s="1"/>
  <c r="AH5" i="42"/>
  <c r="AM15" i="44"/>
  <c r="AN15" i="44" s="1"/>
  <c r="AO15" i="44" s="1"/>
  <c r="AP15" i="44" s="1"/>
  <c r="AQ15" i="44" s="1"/>
  <c r="K12" i="38" s="1"/>
  <c r="AK16" i="44"/>
  <c r="AL16" i="44" s="1"/>
  <c r="H4" i="44"/>
  <c r="H5" i="50"/>
  <c r="AM15" i="50"/>
  <c r="AN15" i="50" s="1"/>
  <c r="AO15" i="50" s="1"/>
  <c r="AP15" i="50" s="1"/>
  <c r="AQ15" i="50" s="1"/>
  <c r="I12" i="38" s="1"/>
  <c r="AM15" i="51"/>
  <c r="AN15" i="51" s="1"/>
  <c r="AO15" i="51" s="1"/>
  <c r="AP15" i="51" s="1"/>
  <c r="AQ15" i="51" s="1"/>
  <c r="H12" i="38" s="1"/>
  <c r="H4" i="51"/>
  <c r="AK16" i="51"/>
  <c r="AL16" i="51" s="1"/>
  <c r="AK15" i="52"/>
  <c r="AL15" i="52" s="1"/>
  <c r="AH5" i="52"/>
  <c r="AD5" i="52"/>
  <c r="Z5" i="52"/>
  <c r="AK13" i="52"/>
  <c r="AL13" i="52" s="1"/>
  <c r="V4" i="52"/>
  <c r="AM17" i="52"/>
  <c r="AN17" i="52" s="1"/>
  <c r="AO17" i="52" s="1"/>
  <c r="AP17" i="52" s="1"/>
  <c r="AQ17" i="52" s="1"/>
  <c r="G14" i="38" s="1"/>
  <c r="Z4" i="52"/>
  <c r="R5" i="52"/>
  <c r="G4" i="52"/>
  <c r="G5" i="52"/>
  <c r="AM14" i="52"/>
  <c r="AN14" i="52" s="1"/>
  <c r="AO14" i="52" s="1"/>
  <c r="AP14" i="52" s="1"/>
  <c r="AQ14" i="52" s="1"/>
  <c r="G11" i="38" s="1"/>
  <c r="AK14" i="52"/>
  <c r="AL14" i="52" s="1"/>
  <c r="J4" i="52"/>
  <c r="AE5" i="52"/>
  <c r="AE4" i="52"/>
  <c r="AK17" i="52"/>
  <c r="AL17" i="52" s="1"/>
  <c r="AM15" i="52"/>
  <c r="AN15" i="52" s="1"/>
  <c r="AO15" i="52" s="1"/>
  <c r="AP15" i="52" s="1"/>
  <c r="AQ15" i="52" s="1"/>
  <c r="G12" i="38" s="1"/>
  <c r="W4" i="52"/>
  <c r="W5" i="52"/>
  <c r="H5" i="52"/>
  <c r="H4" i="52"/>
  <c r="AF5" i="52"/>
  <c r="AF4" i="52"/>
  <c r="AJ5" i="52"/>
  <c r="AJ4" i="52"/>
  <c r="O4" i="52"/>
  <c r="O5" i="52"/>
  <c r="AK16" i="52"/>
  <c r="AL16" i="52" s="1"/>
  <c r="AM16" i="52"/>
  <c r="AN16" i="52" s="1"/>
  <c r="AO16" i="52" s="1"/>
  <c r="AP16" i="52" s="1"/>
  <c r="AQ16" i="52" s="1"/>
  <c r="G13" i="38" s="1"/>
  <c r="P5" i="52"/>
  <c r="P4" i="52"/>
  <c r="AH4" i="52"/>
  <c r="I5" i="52"/>
  <c r="I4" i="52"/>
  <c r="AD4" i="52"/>
  <c r="Q5" i="52"/>
  <c r="Q4" i="52"/>
  <c r="AK11" i="52"/>
  <c r="AL11" i="52" s="1"/>
  <c r="AM11" i="52"/>
  <c r="AN11" i="52" s="1"/>
  <c r="AO11" i="52" s="1"/>
  <c r="AP11" i="52" s="1"/>
  <c r="AQ11" i="52" s="1"/>
  <c r="G8" i="38" s="1"/>
  <c r="Y5" i="52"/>
  <c r="Y4" i="52"/>
  <c r="AB5" i="52"/>
  <c r="AB4" i="52"/>
  <c r="X5" i="52"/>
  <c r="X4" i="52"/>
  <c r="K5" i="52"/>
  <c r="K4" i="52"/>
  <c r="M5" i="52"/>
  <c r="M4" i="52"/>
  <c r="AM12" i="52"/>
  <c r="AN12" i="52" s="1"/>
  <c r="AO12" i="52" s="1"/>
  <c r="AP12" i="52" s="1"/>
  <c r="AQ12" i="52" s="1"/>
  <c r="G9" i="38" s="1"/>
  <c r="AK12" i="52"/>
  <c r="AL12" i="52" s="1"/>
  <c r="T5" i="52"/>
  <c r="T4" i="52"/>
  <c r="L5" i="52"/>
  <c r="L4" i="52"/>
  <c r="AM13" i="52"/>
  <c r="AN13" i="52" s="1"/>
  <c r="AO13" i="52" s="1"/>
  <c r="AP13" i="52" s="1"/>
  <c r="AQ13" i="52" s="1"/>
  <c r="G10" i="38" s="1"/>
  <c r="AG5" i="52"/>
  <c r="AG4" i="52"/>
  <c r="AI5" i="52"/>
  <c r="AI4" i="52"/>
  <c r="J5" i="52"/>
  <c r="AC5" i="52"/>
  <c r="AC4" i="52"/>
  <c r="AM10" i="52"/>
  <c r="AN10" i="52" s="1"/>
  <c r="AO10" i="52" s="1"/>
  <c r="AP10" i="52" s="1"/>
  <c r="AQ10" i="52" s="1"/>
  <c r="G7" i="38" s="1"/>
  <c r="AK10" i="52"/>
  <c r="AL10" i="52" s="1"/>
  <c r="F5" i="52"/>
  <c r="AK9" i="52"/>
  <c r="AL9" i="52" s="1"/>
  <c r="F4" i="52"/>
  <c r="AM9" i="52"/>
  <c r="AN9" i="52" s="1"/>
  <c r="AO9" i="52" s="1"/>
  <c r="AP9" i="52" s="1"/>
  <c r="AQ9" i="52" s="1"/>
  <c r="G6" i="38" s="1"/>
  <c r="R4" i="52"/>
  <c r="V5" i="52"/>
  <c r="AA5" i="52"/>
  <c r="AA4" i="52"/>
  <c r="U5" i="52"/>
  <c r="U4" i="52"/>
  <c r="N4" i="52"/>
  <c r="N5" i="52"/>
  <c r="S5" i="52"/>
  <c r="S4" i="52"/>
  <c r="P5" i="51"/>
  <c r="P4" i="51"/>
  <c r="AD5" i="51"/>
  <c r="AD4" i="51"/>
  <c r="AM14" i="51"/>
  <c r="AN14" i="51" s="1"/>
  <c r="AO14" i="51" s="1"/>
  <c r="AP14" i="51" s="1"/>
  <c r="AQ14" i="51" s="1"/>
  <c r="H11" i="38" s="1"/>
  <c r="AK14" i="51"/>
  <c r="AL14" i="51" s="1"/>
  <c r="AM9" i="51"/>
  <c r="AN9" i="51" s="1"/>
  <c r="AO9" i="51" s="1"/>
  <c r="AP9" i="51" s="1"/>
  <c r="AQ9" i="51" s="1"/>
  <c r="H6" i="38" s="1"/>
  <c r="F5" i="51"/>
  <c r="F4" i="51"/>
  <c r="J5" i="51"/>
  <c r="J4" i="51"/>
  <c r="AI5" i="51"/>
  <c r="AI4" i="51"/>
  <c r="I5" i="51"/>
  <c r="I4" i="51"/>
  <c r="V5" i="51"/>
  <c r="V4" i="51"/>
  <c r="AC5" i="51"/>
  <c r="AC4" i="51"/>
  <c r="AM12" i="51"/>
  <c r="AN12" i="51" s="1"/>
  <c r="AO12" i="51" s="1"/>
  <c r="AP12" i="51" s="1"/>
  <c r="AQ12" i="51" s="1"/>
  <c r="H9" i="38" s="1"/>
  <c r="AK12" i="51"/>
  <c r="AL12" i="51" s="1"/>
  <c r="AH5" i="51"/>
  <c r="AH4" i="51"/>
  <c r="AM17" i="51"/>
  <c r="AN17" i="51" s="1"/>
  <c r="AO17" i="51" s="1"/>
  <c r="AP17" i="51" s="1"/>
  <c r="AQ17" i="51" s="1"/>
  <c r="H14" i="38" s="1"/>
  <c r="AK17" i="51"/>
  <c r="AL17" i="51" s="1"/>
  <c r="L5" i="51"/>
  <c r="L4" i="51"/>
  <c r="AB5" i="51"/>
  <c r="AB4" i="51"/>
  <c r="M5" i="51"/>
  <c r="M4" i="51"/>
  <c r="AE5" i="51"/>
  <c r="AE4" i="51"/>
  <c r="W4" i="51"/>
  <c r="W5" i="51"/>
  <c r="O5" i="51"/>
  <c r="O4" i="51"/>
  <c r="Y5" i="51"/>
  <c r="Y4" i="51"/>
  <c r="N5" i="51"/>
  <c r="N4" i="51"/>
  <c r="AM13" i="51"/>
  <c r="AN13" i="51" s="1"/>
  <c r="AO13" i="51" s="1"/>
  <c r="AP13" i="51" s="1"/>
  <c r="AQ13" i="51" s="1"/>
  <c r="H10" i="38" s="1"/>
  <c r="AK13" i="51"/>
  <c r="AL13" i="51" s="1"/>
  <c r="AG5" i="51"/>
  <c r="AG4" i="51"/>
  <c r="H5" i="51"/>
  <c r="U5" i="51"/>
  <c r="U4" i="51"/>
  <c r="AM10" i="51"/>
  <c r="AN10" i="51" s="1"/>
  <c r="AO10" i="51" s="1"/>
  <c r="AP10" i="51" s="1"/>
  <c r="AQ10" i="51" s="1"/>
  <c r="H7" i="38" s="1"/>
  <c r="AK10" i="51"/>
  <c r="AL10" i="51" s="1"/>
  <c r="AF5" i="51"/>
  <c r="AF4" i="51"/>
  <c r="R5" i="51"/>
  <c r="R4" i="51"/>
  <c r="G4" i="51"/>
  <c r="G5" i="51"/>
  <c r="K5" i="51"/>
  <c r="K4" i="51"/>
  <c r="X4" i="51"/>
  <c r="X5" i="51"/>
  <c r="Q5" i="51"/>
  <c r="Q4" i="51"/>
  <c r="AA5" i="51"/>
  <c r="AA4" i="51"/>
  <c r="AJ5" i="51"/>
  <c r="AJ4" i="51"/>
  <c r="AK15" i="51"/>
  <c r="AL15" i="51" s="1"/>
  <c r="AM11" i="51"/>
  <c r="AN11" i="51" s="1"/>
  <c r="AO11" i="51" s="1"/>
  <c r="AP11" i="51" s="1"/>
  <c r="AQ11" i="51" s="1"/>
  <c r="H8" i="38" s="1"/>
  <c r="AK11" i="51"/>
  <c r="AL11" i="51" s="1"/>
  <c r="Z4" i="51"/>
  <c r="Z5" i="51"/>
  <c r="T5" i="51"/>
  <c r="T4" i="51"/>
  <c r="S5" i="51"/>
  <c r="S4" i="51"/>
  <c r="AM17" i="50"/>
  <c r="AN17" i="50" s="1"/>
  <c r="AO17" i="50" s="1"/>
  <c r="AP17" i="50" s="1"/>
  <c r="AQ17" i="50" s="1"/>
  <c r="I14" i="38" s="1"/>
  <c r="AK17" i="50"/>
  <c r="AL17" i="50" s="1"/>
  <c r="AD5" i="50"/>
  <c r="AD4" i="50"/>
  <c r="AM12" i="50"/>
  <c r="AN12" i="50" s="1"/>
  <c r="AO12" i="50" s="1"/>
  <c r="AP12" i="50" s="1"/>
  <c r="AQ12" i="50" s="1"/>
  <c r="I9" i="38" s="1"/>
  <c r="AK12" i="50"/>
  <c r="AL12" i="50" s="1"/>
  <c r="W5" i="50"/>
  <c r="W4" i="50"/>
  <c r="J5" i="50"/>
  <c r="J4" i="50"/>
  <c r="V5" i="50"/>
  <c r="V4" i="50"/>
  <c r="AC5" i="50"/>
  <c r="AC4" i="50"/>
  <c r="O5" i="50"/>
  <c r="O4" i="50"/>
  <c r="AH5" i="50"/>
  <c r="AH4" i="50"/>
  <c r="AG5" i="50"/>
  <c r="AG4" i="50"/>
  <c r="AM9" i="50"/>
  <c r="AN9" i="50" s="1"/>
  <c r="AO9" i="50" s="1"/>
  <c r="AP9" i="50" s="1"/>
  <c r="AQ9" i="50" s="1"/>
  <c r="I6" i="38" s="1"/>
  <c r="F5" i="50"/>
  <c r="AK9" i="50"/>
  <c r="AL9" i="50" s="1"/>
  <c r="F4" i="50"/>
  <c r="N5" i="50"/>
  <c r="N4" i="50"/>
  <c r="U5" i="50"/>
  <c r="U4" i="50"/>
  <c r="AA5" i="50"/>
  <c r="AA4" i="50"/>
  <c r="AM16" i="50"/>
  <c r="AN16" i="50" s="1"/>
  <c r="AO16" i="50" s="1"/>
  <c r="AP16" i="50" s="1"/>
  <c r="AQ16" i="50" s="1"/>
  <c r="I13" i="38" s="1"/>
  <c r="Q5" i="50"/>
  <c r="Q4" i="50"/>
  <c r="AE5" i="50"/>
  <c r="AE4" i="50"/>
  <c r="M5" i="50"/>
  <c r="M4" i="50"/>
  <c r="Y5" i="50"/>
  <c r="Y4" i="50"/>
  <c r="AK15" i="50"/>
  <c r="AL15" i="50" s="1"/>
  <c r="T5" i="50"/>
  <c r="T4" i="50"/>
  <c r="AM13" i="50"/>
  <c r="AN13" i="50" s="1"/>
  <c r="AO13" i="50" s="1"/>
  <c r="AP13" i="50" s="1"/>
  <c r="AQ13" i="50" s="1"/>
  <c r="I10" i="38" s="1"/>
  <c r="AK13" i="50"/>
  <c r="AL13" i="50" s="1"/>
  <c r="G5" i="50"/>
  <c r="G4" i="50"/>
  <c r="AK14" i="50"/>
  <c r="AL14" i="50" s="1"/>
  <c r="AM14" i="50"/>
  <c r="AN14" i="50" s="1"/>
  <c r="AO14" i="50" s="1"/>
  <c r="AP14" i="50" s="1"/>
  <c r="AQ14" i="50" s="1"/>
  <c r="I11" i="38" s="1"/>
  <c r="AM10" i="50"/>
  <c r="AN10" i="50" s="1"/>
  <c r="AO10" i="50" s="1"/>
  <c r="AP10" i="50" s="1"/>
  <c r="AQ10" i="50" s="1"/>
  <c r="I7" i="38" s="1"/>
  <c r="AK10" i="50"/>
  <c r="AL10" i="50" s="1"/>
  <c r="AF5" i="50"/>
  <c r="AF4" i="50"/>
  <c r="I5" i="50"/>
  <c r="I4" i="50"/>
  <c r="X4" i="50"/>
  <c r="X5" i="50"/>
  <c r="R5" i="50"/>
  <c r="R4" i="50"/>
  <c r="K5" i="50"/>
  <c r="K4" i="50"/>
  <c r="S5" i="50"/>
  <c r="S4" i="50"/>
  <c r="AI5" i="50"/>
  <c r="AI4" i="50"/>
  <c r="AB5" i="50"/>
  <c r="AB4" i="50"/>
  <c r="H4" i="50"/>
  <c r="Z4" i="50"/>
  <c r="Z5" i="50"/>
  <c r="AJ5" i="50"/>
  <c r="AJ4" i="50"/>
  <c r="P5" i="50"/>
  <c r="P4" i="50"/>
  <c r="AM11" i="50"/>
  <c r="AN11" i="50" s="1"/>
  <c r="AO11" i="50" s="1"/>
  <c r="AP11" i="50" s="1"/>
  <c r="AQ11" i="50" s="1"/>
  <c r="I8" i="38" s="1"/>
  <c r="AK11" i="50"/>
  <c r="AL11" i="50" s="1"/>
  <c r="L5" i="50"/>
  <c r="L4" i="50"/>
  <c r="G4" i="49"/>
  <c r="G5" i="49"/>
  <c r="S4" i="49"/>
  <c r="S5" i="49"/>
  <c r="AM17" i="49"/>
  <c r="AN17" i="49" s="1"/>
  <c r="AO17" i="49" s="1"/>
  <c r="AP17" i="49" s="1"/>
  <c r="AQ17" i="49" s="1"/>
  <c r="R14" i="38" s="1"/>
  <c r="AK17" i="49"/>
  <c r="AL17" i="49" s="1"/>
  <c r="T5" i="49"/>
  <c r="O5" i="49"/>
  <c r="O4" i="49"/>
  <c r="AM13" i="49"/>
  <c r="AN13" i="49" s="1"/>
  <c r="AO13" i="49" s="1"/>
  <c r="AP13" i="49" s="1"/>
  <c r="AQ13" i="49" s="1"/>
  <c r="R10" i="38" s="1"/>
  <c r="AK13" i="49"/>
  <c r="AL13" i="49" s="1"/>
  <c r="Y5" i="49"/>
  <c r="Y4" i="49"/>
  <c r="Q5" i="49"/>
  <c r="Q4" i="49"/>
  <c r="AM12" i="49"/>
  <c r="AN12" i="49" s="1"/>
  <c r="AO12" i="49" s="1"/>
  <c r="AP12" i="49" s="1"/>
  <c r="AQ12" i="49" s="1"/>
  <c r="R9" i="38" s="1"/>
  <c r="AK12" i="49"/>
  <c r="AL12" i="49" s="1"/>
  <c r="R4" i="49"/>
  <c r="R5" i="49"/>
  <c r="V4" i="49"/>
  <c r="I5" i="49"/>
  <c r="I4" i="49"/>
  <c r="K5" i="49"/>
  <c r="K4" i="49"/>
  <c r="AG5" i="49"/>
  <c r="AG4" i="49"/>
  <c r="AM15" i="49"/>
  <c r="AN15" i="49" s="1"/>
  <c r="AO15" i="49" s="1"/>
  <c r="AP15" i="49" s="1"/>
  <c r="AQ15" i="49" s="1"/>
  <c r="R12" i="38" s="1"/>
  <c r="AK15" i="49"/>
  <c r="AL15" i="49" s="1"/>
  <c r="AM16" i="49"/>
  <c r="AN16" i="49" s="1"/>
  <c r="AO16" i="49" s="1"/>
  <c r="AP16" i="49" s="1"/>
  <c r="AQ16" i="49" s="1"/>
  <c r="R13" i="38" s="1"/>
  <c r="AK16" i="49"/>
  <c r="AL16" i="49" s="1"/>
  <c r="AD4" i="49"/>
  <c r="AD5" i="49"/>
  <c r="U4" i="49"/>
  <c r="U5" i="49"/>
  <c r="AI4" i="49"/>
  <c r="AI5" i="49"/>
  <c r="AK10" i="49"/>
  <c r="AL10" i="49" s="1"/>
  <c r="AM10" i="49"/>
  <c r="AN10" i="49" s="1"/>
  <c r="AO10" i="49" s="1"/>
  <c r="AP10" i="49" s="1"/>
  <c r="AQ10" i="49" s="1"/>
  <c r="R7" i="38" s="1"/>
  <c r="AK11" i="49"/>
  <c r="AL11" i="49" s="1"/>
  <c r="AM11" i="49"/>
  <c r="AN11" i="49" s="1"/>
  <c r="AO11" i="49" s="1"/>
  <c r="AP11" i="49" s="1"/>
  <c r="AQ11" i="49" s="1"/>
  <c r="R8" i="38" s="1"/>
  <c r="P5" i="49"/>
  <c r="P4" i="49"/>
  <c r="AC5" i="49"/>
  <c r="AC4" i="49"/>
  <c r="X5" i="49"/>
  <c r="X4" i="49"/>
  <c r="AE4" i="49"/>
  <c r="AE5" i="49"/>
  <c r="AJ5" i="49"/>
  <c r="AA5" i="49"/>
  <c r="AA4" i="49"/>
  <c r="AB5" i="49"/>
  <c r="AB4" i="49"/>
  <c r="F4" i="49"/>
  <c r="AK9" i="49"/>
  <c r="AL9" i="49" s="1"/>
  <c r="AM9" i="49"/>
  <c r="AN9" i="49" s="1"/>
  <c r="AO9" i="49" s="1"/>
  <c r="AP9" i="49" s="1"/>
  <c r="AQ9" i="49" s="1"/>
  <c r="R6" i="38" s="1"/>
  <c r="F5" i="49"/>
  <c r="V5" i="49"/>
  <c r="AF5" i="49"/>
  <c r="AF4" i="49"/>
  <c r="H5" i="49"/>
  <c r="H4" i="49"/>
  <c r="W4" i="49"/>
  <c r="W5" i="49"/>
  <c r="N5" i="49"/>
  <c r="N4" i="49"/>
  <c r="AB5" i="48"/>
  <c r="AB4" i="48"/>
  <c r="AM13" i="48"/>
  <c r="AN13" i="48" s="1"/>
  <c r="AO13" i="48" s="1"/>
  <c r="AP13" i="48" s="1"/>
  <c r="AQ13" i="48" s="1"/>
  <c r="Q10" i="38" s="1"/>
  <c r="AK13" i="48"/>
  <c r="AL13" i="48" s="1"/>
  <c r="AM12" i="48"/>
  <c r="AN12" i="48" s="1"/>
  <c r="AO12" i="48" s="1"/>
  <c r="AP12" i="48" s="1"/>
  <c r="AQ12" i="48" s="1"/>
  <c r="Q9" i="38" s="1"/>
  <c r="AK12" i="48"/>
  <c r="AL12" i="48" s="1"/>
  <c r="T5" i="48"/>
  <c r="T4" i="48"/>
  <c r="AM11" i="48"/>
  <c r="AN11" i="48" s="1"/>
  <c r="AO11" i="48" s="1"/>
  <c r="AP11" i="48" s="1"/>
  <c r="AQ11" i="48" s="1"/>
  <c r="Q8" i="38" s="1"/>
  <c r="AK11" i="48"/>
  <c r="AL11" i="48" s="1"/>
  <c r="W5" i="48"/>
  <c r="W4" i="48"/>
  <c r="N5" i="48"/>
  <c r="N4" i="48"/>
  <c r="M5" i="48"/>
  <c r="M4" i="48"/>
  <c r="X5" i="48"/>
  <c r="X4" i="48"/>
  <c r="AE4" i="48"/>
  <c r="AE5" i="48"/>
  <c r="P4" i="48"/>
  <c r="P5" i="48"/>
  <c r="AI5" i="48"/>
  <c r="AI4" i="48"/>
  <c r="O5" i="48"/>
  <c r="O4" i="48"/>
  <c r="AG5" i="48"/>
  <c r="AG4" i="48"/>
  <c r="AM17" i="48"/>
  <c r="AN17" i="48" s="1"/>
  <c r="AO17" i="48" s="1"/>
  <c r="AP17" i="48" s="1"/>
  <c r="AQ17" i="48" s="1"/>
  <c r="Q14" i="38" s="1"/>
  <c r="AK17" i="48"/>
  <c r="AL17" i="48" s="1"/>
  <c r="L4" i="48"/>
  <c r="K5" i="48"/>
  <c r="K4" i="48"/>
  <c r="AA5" i="48"/>
  <c r="AA4" i="48"/>
  <c r="AH5" i="48"/>
  <c r="AH4" i="48"/>
  <c r="Z5" i="48"/>
  <c r="Z4" i="48"/>
  <c r="R5" i="48"/>
  <c r="R4" i="48"/>
  <c r="H4" i="48"/>
  <c r="AM14" i="48"/>
  <c r="AN14" i="48" s="1"/>
  <c r="AO14" i="48" s="1"/>
  <c r="AP14" i="48" s="1"/>
  <c r="AQ14" i="48" s="1"/>
  <c r="Q11" i="38" s="1"/>
  <c r="AK14" i="48"/>
  <c r="AL14" i="48" s="1"/>
  <c r="AM9" i="48"/>
  <c r="AN9" i="48" s="1"/>
  <c r="AO9" i="48" s="1"/>
  <c r="AP9" i="48" s="1"/>
  <c r="AQ9" i="48" s="1"/>
  <c r="Q6" i="38" s="1"/>
  <c r="F5" i="48"/>
  <c r="AK9" i="48"/>
  <c r="AL9" i="48" s="1"/>
  <c r="F4" i="48"/>
  <c r="S5" i="48"/>
  <c r="S4" i="48"/>
  <c r="J5" i="48"/>
  <c r="J4" i="48"/>
  <c r="AD5" i="48"/>
  <c r="AD4" i="48"/>
  <c r="AC4" i="48"/>
  <c r="AC5" i="48"/>
  <c r="AM10" i="48"/>
  <c r="AN10" i="48" s="1"/>
  <c r="AO10" i="48" s="1"/>
  <c r="AP10" i="48" s="1"/>
  <c r="AQ10" i="48" s="1"/>
  <c r="Q7" i="38" s="1"/>
  <c r="AK10" i="48"/>
  <c r="AL10" i="48" s="1"/>
  <c r="AJ5" i="48"/>
  <c r="AJ4" i="48"/>
  <c r="AM16" i="48"/>
  <c r="AN16" i="48" s="1"/>
  <c r="AO16" i="48" s="1"/>
  <c r="AP16" i="48" s="1"/>
  <c r="AQ16" i="48" s="1"/>
  <c r="Q13" i="38" s="1"/>
  <c r="Q5" i="48"/>
  <c r="Q4" i="48"/>
  <c r="I5" i="48"/>
  <c r="I4" i="48"/>
  <c r="AK15" i="48"/>
  <c r="AL15" i="48" s="1"/>
  <c r="Y5" i="48"/>
  <c r="Y4" i="48"/>
  <c r="V5" i="48"/>
  <c r="V4" i="48"/>
  <c r="U5" i="48"/>
  <c r="U4" i="48"/>
  <c r="AF5" i="48"/>
  <c r="AF4" i="48"/>
  <c r="G5" i="48"/>
  <c r="G4" i="48"/>
  <c r="AM14" i="47"/>
  <c r="AN14" i="47" s="1"/>
  <c r="AO14" i="47" s="1"/>
  <c r="AP14" i="47" s="1"/>
  <c r="AQ14" i="47" s="1"/>
  <c r="P11" i="38" s="1"/>
  <c r="AK14" i="47"/>
  <c r="AL14" i="47" s="1"/>
  <c r="AJ5" i="47"/>
  <c r="AJ4" i="47"/>
  <c r="K5" i="47"/>
  <c r="K4" i="47"/>
  <c r="R5" i="47"/>
  <c r="R4" i="47"/>
  <c r="V5" i="47"/>
  <c r="V4" i="47"/>
  <c r="AC5" i="47"/>
  <c r="AC4" i="47"/>
  <c r="AF5" i="47"/>
  <c r="AF4" i="47"/>
  <c r="AA5" i="47"/>
  <c r="AA4" i="47"/>
  <c r="AM15" i="47"/>
  <c r="AN15" i="47" s="1"/>
  <c r="AO15" i="47" s="1"/>
  <c r="AP15" i="47" s="1"/>
  <c r="AQ15" i="47" s="1"/>
  <c r="P12" i="38" s="1"/>
  <c r="AD5" i="47"/>
  <c r="AD4" i="47"/>
  <c r="AM10" i="47"/>
  <c r="AN10" i="47" s="1"/>
  <c r="AO10" i="47" s="1"/>
  <c r="AP10" i="47" s="1"/>
  <c r="AQ10" i="47" s="1"/>
  <c r="P7" i="38" s="1"/>
  <c r="AK10" i="47"/>
  <c r="AL10" i="47" s="1"/>
  <c r="S5" i="47"/>
  <c r="S4" i="47"/>
  <c r="AM11" i="47"/>
  <c r="AN11" i="47" s="1"/>
  <c r="AO11" i="47" s="1"/>
  <c r="AP11" i="47" s="1"/>
  <c r="AQ11" i="47" s="1"/>
  <c r="P8" i="38" s="1"/>
  <c r="N5" i="47"/>
  <c r="N4" i="47"/>
  <c r="U5" i="47"/>
  <c r="U4" i="47"/>
  <c r="AB5" i="47"/>
  <c r="AB4" i="47"/>
  <c r="I5" i="47"/>
  <c r="I4" i="47"/>
  <c r="AG5" i="47"/>
  <c r="AG4" i="47"/>
  <c r="O4" i="47"/>
  <c r="AK11" i="47"/>
  <c r="AL11" i="47" s="1"/>
  <c r="AH5" i="47"/>
  <c r="AH4" i="47"/>
  <c r="H5" i="47"/>
  <c r="X5" i="47"/>
  <c r="X4" i="47"/>
  <c r="AM13" i="47"/>
  <c r="AN13" i="47" s="1"/>
  <c r="AO13" i="47" s="1"/>
  <c r="AP13" i="47" s="1"/>
  <c r="AQ13" i="47" s="1"/>
  <c r="P10" i="38" s="1"/>
  <c r="AK13" i="47"/>
  <c r="AL13" i="47" s="1"/>
  <c r="G5" i="47"/>
  <c r="G4" i="47"/>
  <c r="AM12" i="47"/>
  <c r="AN12" i="47" s="1"/>
  <c r="AO12" i="47" s="1"/>
  <c r="AP12" i="47" s="1"/>
  <c r="AQ12" i="47" s="1"/>
  <c r="P9" i="38" s="1"/>
  <c r="AK12" i="47"/>
  <c r="AL12" i="47" s="1"/>
  <c r="T5" i="47"/>
  <c r="T4" i="47"/>
  <c r="AI5" i="47"/>
  <c r="AI4" i="47"/>
  <c r="Z5" i="47"/>
  <c r="Z4" i="47"/>
  <c r="M5" i="47"/>
  <c r="M4" i="47"/>
  <c r="P4" i="47"/>
  <c r="P5" i="47"/>
  <c r="AM16" i="47"/>
  <c r="AN16" i="47" s="1"/>
  <c r="AO16" i="47" s="1"/>
  <c r="AP16" i="47" s="1"/>
  <c r="AQ16" i="47" s="1"/>
  <c r="P13" i="38" s="1"/>
  <c r="AM17" i="47"/>
  <c r="AN17" i="47" s="1"/>
  <c r="AO17" i="47" s="1"/>
  <c r="AP17" i="47" s="1"/>
  <c r="AQ17" i="47" s="1"/>
  <c r="P14" i="38" s="1"/>
  <c r="AK17" i="47"/>
  <c r="AL17" i="47" s="1"/>
  <c r="J5" i="47"/>
  <c r="J4" i="47"/>
  <c r="Q5" i="47"/>
  <c r="Q4" i="47"/>
  <c r="AM9" i="47"/>
  <c r="AN9" i="47" s="1"/>
  <c r="AO9" i="47" s="1"/>
  <c r="AP9" i="47" s="1"/>
  <c r="AQ9" i="47" s="1"/>
  <c r="P6" i="38" s="1"/>
  <c r="F5" i="47"/>
  <c r="AK9" i="47"/>
  <c r="AL9" i="47" s="1"/>
  <c r="F4" i="47"/>
  <c r="Y5" i="47"/>
  <c r="Y4" i="47"/>
  <c r="T4" i="46"/>
  <c r="T5" i="46"/>
  <c r="AE5" i="46"/>
  <c r="AE4" i="46"/>
  <c r="Q5" i="46"/>
  <c r="Q4" i="46"/>
  <c r="AD5" i="46"/>
  <c r="AD4" i="46"/>
  <c r="V5" i="46"/>
  <c r="V4" i="46"/>
  <c r="AB5" i="46"/>
  <c r="AB4" i="46"/>
  <c r="L4" i="46"/>
  <c r="L5" i="46"/>
  <c r="AM14" i="46"/>
  <c r="AN14" i="46" s="1"/>
  <c r="AO14" i="46" s="1"/>
  <c r="AP14" i="46" s="1"/>
  <c r="AQ14" i="46" s="1"/>
  <c r="O11" i="38" s="1"/>
  <c r="AK14" i="46"/>
  <c r="AL14" i="46" s="1"/>
  <c r="Z5" i="46"/>
  <c r="Z4" i="46"/>
  <c r="Y5" i="46"/>
  <c r="Y4" i="46"/>
  <c r="N5" i="46"/>
  <c r="N4" i="46"/>
  <c r="AM11" i="46"/>
  <c r="AN11" i="46" s="1"/>
  <c r="AO11" i="46" s="1"/>
  <c r="AP11" i="46" s="1"/>
  <c r="AQ11" i="46" s="1"/>
  <c r="O8" i="38" s="1"/>
  <c r="AK11" i="46"/>
  <c r="AL11" i="46" s="1"/>
  <c r="H5" i="46"/>
  <c r="AK16" i="46"/>
  <c r="AL16" i="46" s="1"/>
  <c r="AM16" i="46"/>
  <c r="AN16" i="46" s="1"/>
  <c r="AO16" i="46" s="1"/>
  <c r="AP16" i="46" s="1"/>
  <c r="AQ16" i="46" s="1"/>
  <c r="O13" i="38" s="1"/>
  <c r="AH5" i="46"/>
  <c r="AH4" i="46"/>
  <c r="X4" i="46"/>
  <c r="AM17" i="46"/>
  <c r="AN17" i="46" s="1"/>
  <c r="AO17" i="46" s="1"/>
  <c r="AP17" i="46" s="1"/>
  <c r="AQ17" i="46" s="1"/>
  <c r="O14" i="38" s="1"/>
  <c r="AK17" i="46"/>
  <c r="AL17" i="46" s="1"/>
  <c r="W5" i="46"/>
  <c r="W4" i="46"/>
  <c r="J4" i="46"/>
  <c r="J5" i="46"/>
  <c r="AM9" i="46"/>
  <c r="AN9" i="46" s="1"/>
  <c r="AO9" i="46" s="1"/>
  <c r="AP9" i="46" s="1"/>
  <c r="AQ9" i="46" s="1"/>
  <c r="O6" i="38" s="1"/>
  <c r="F5" i="46"/>
  <c r="AK9" i="46"/>
  <c r="AL9" i="46" s="1"/>
  <c r="F4" i="46"/>
  <c r="G5" i="46"/>
  <c r="G4" i="46"/>
  <c r="AG5" i="46"/>
  <c r="AG4" i="46"/>
  <c r="AM12" i="46"/>
  <c r="AN12" i="46" s="1"/>
  <c r="AO12" i="46" s="1"/>
  <c r="AP12" i="46" s="1"/>
  <c r="AQ12" i="46" s="1"/>
  <c r="O9" i="38" s="1"/>
  <c r="AK12" i="46"/>
  <c r="AL12" i="46" s="1"/>
  <c r="AK10" i="46"/>
  <c r="AL10" i="46" s="1"/>
  <c r="AM10" i="46"/>
  <c r="AN10" i="46" s="1"/>
  <c r="AO10" i="46" s="1"/>
  <c r="AP10" i="46" s="1"/>
  <c r="AQ10" i="46" s="1"/>
  <c r="O7" i="38" s="1"/>
  <c r="AM13" i="46"/>
  <c r="AN13" i="46" s="1"/>
  <c r="AO13" i="46" s="1"/>
  <c r="AP13" i="46" s="1"/>
  <c r="AQ13" i="46" s="1"/>
  <c r="O10" i="38" s="1"/>
  <c r="AK13" i="46"/>
  <c r="AL13" i="46" s="1"/>
  <c r="P5" i="46"/>
  <c r="AC5" i="46"/>
  <c r="AC4" i="46"/>
  <c r="AJ4" i="46"/>
  <c r="S5" i="46"/>
  <c r="S4" i="46"/>
  <c r="AI5" i="46"/>
  <c r="AI4" i="46"/>
  <c r="R5" i="46"/>
  <c r="R4" i="46"/>
  <c r="AA5" i="46"/>
  <c r="AA4" i="46"/>
  <c r="AM15" i="46"/>
  <c r="AN15" i="46" s="1"/>
  <c r="AO15" i="46" s="1"/>
  <c r="AP15" i="46" s="1"/>
  <c r="AQ15" i="46" s="1"/>
  <c r="O12" i="38" s="1"/>
  <c r="AK15" i="46"/>
  <c r="AL15" i="46" s="1"/>
  <c r="K5" i="46"/>
  <c r="U5" i="46"/>
  <c r="U4" i="46"/>
  <c r="O5" i="46"/>
  <c r="O4" i="46"/>
  <c r="I5" i="46"/>
  <c r="I4" i="46"/>
  <c r="M5" i="46"/>
  <c r="M4" i="46"/>
  <c r="V5" i="45"/>
  <c r="V4" i="45"/>
  <c r="AC5" i="45"/>
  <c r="AC4" i="45"/>
  <c r="S5" i="45"/>
  <c r="S4" i="45"/>
  <c r="J5" i="45"/>
  <c r="J4" i="45"/>
  <c r="AE4" i="45"/>
  <c r="L5" i="45"/>
  <c r="L4" i="45"/>
  <c r="AM16" i="45"/>
  <c r="AN16" i="45" s="1"/>
  <c r="AO16" i="45" s="1"/>
  <c r="AP16" i="45" s="1"/>
  <c r="AQ16" i="45" s="1"/>
  <c r="N13" i="38" s="1"/>
  <c r="Z5" i="45"/>
  <c r="Z4" i="45"/>
  <c r="M5" i="45"/>
  <c r="M4" i="45"/>
  <c r="N5" i="45"/>
  <c r="N4" i="45"/>
  <c r="U5" i="45"/>
  <c r="U4" i="45"/>
  <c r="H5" i="45"/>
  <c r="AK11" i="45"/>
  <c r="AL11" i="45" s="1"/>
  <c r="K5" i="45"/>
  <c r="K4" i="45"/>
  <c r="R5" i="45"/>
  <c r="R4" i="45"/>
  <c r="AM11" i="45"/>
  <c r="AN11" i="45" s="1"/>
  <c r="AO11" i="45" s="1"/>
  <c r="AP11" i="45" s="1"/>
  <c r="AQ11" i="45" s="1"/>
  <c r="N8" i="38" s="1"/>
  <c r="AM13" i="45"/>
  <c r="AN13" i="45" s="1"/>
  <c r="AO13" i="45" s="1"/>
  <c r="AP13" i="45" s="1"/>
  <c r="AQ13" i="45" s="1"/>
  <c r="N10" i="38" s="1"/>
  <c r="AK13" i="45"/>
  <c r="AL13" i="45" s="1"/>
  <c r="G5" i="45"/>
  <c r="G4" i="45"/>
  <c r="AM14" i="45"/>
  <c r="AN14" i="45" s="1"/>
  <c r="AO14" i="45" s="1"/>
  <c r="AP14" i="45" s="1"/>
  <c r="AQ14" i="45" s="1"/>
  <c r="N11" i="38" s="1"/>
  <c r="AK14" i="45"/>
  <c r="AL14" i="45" s="1"/>
  <c r="AM10" i="45"/>
  <c r="AN10" i="45" s="1"/>
  <c r="AO10" i="45" s="1"/>
  <c r="AP10" i="45" s="1"/>
  <c r="AQ10" i="45" s="1"/>
  <c r="N7" i="38" s="1"/>
  <c r="AK10" i="45"/>
  <c r="AL10" i="45" s="1"/>
  <c r="AF4" i="45"/>
  <c r="AF5" i="45"/>
  <c r="I4" i="45"/>
  <c r="I5" i="45"/>
  <c r="X4" i="45"/>
  <c r="X5" i="45"/>
  <c r="Q5" i="45"/>
  <c r="Q4" i="45"/>
  <c r="AG5" i="45"/>
  <c r="AG4" i="45"/>
  <c r="AK15" i="45"/>
  <c r="AL15" i="45" s="1"/>
  <c r="W4" i="45"/>
  <c r="P5" i="45"/>
  <c r="P4" i="45"/>
  <c r="Y4" i="45"/>
  <c r="Y5" i="45"/>
  <c r="AJ5" i="45"/>
  <c r="AJ4" i="45"/>
  <c r="AB5" i="45"/>
  <c r="AB4" i="45"/>
  <c r="T5" i="45"/>
  <c r="T4" i="45"/>
  <c r="AM17" i="45"/>
  <c r="AN17" i="45" s="1"/>
  <c r="AO17" i="45" s="1"/>
  <c r="AP17" i="45" s="1"/>
  <c r="AQ17" i="45" s="1"/>
  <c r="N14" i="38" s="1"/>
  <c r="AK17" i="45"/>
  <c r="AL17" i="45" s="1"/>
  <c r="AM9" i="45"/>
  <c r="AN9" i="45" s="1"/>
  <c r="AO9" i="45" s="1"/>
  <c r="AP9" i="45" s="1"/>
  <c r="AQ9" i="45" s="1"/>
  <c r="N6" i="38" s="1"/>
  <c r="F5" i="45"/>
  <c r="AK9" i="45"/>
  <c r="AL9" i="45" s="1"/>
  <c r="F4" i="45"/>
  <c r="AH5" i="45"/>
  <c r="AH4" i="45"/>
  <c r="AA4" i="45"/>
  <c r="AD5" i="45"/>
  <c r="AD4" i="45"/>
  <c r="AM12" i="45"/>
  <c r="AN12" i="45" s="1"/>
  <c r="AO12" i="45" s="1"/>
  <c r="AP12" i="45" s="1"/>
  <c r="AQ12" i="45" s="1"/>
  <c r="N9" i="38" s="1"/>
  <c r="AK12" i="45"/>
  <c r="AL12" i="45" s="1"/>
  <c r="AI5" i="45"/>
  <c r="AI4" i="45"/>
  <c r="AM14" i="44"/>
  <c r="AN14" i="44" s="1"/>
  <c r="AO14" i="44" s="1"/>
  <c r="AP14" i="44" s="1"/>
  <c r="AQ14" i="44" s="1"/>
  <c r="K11" i="38" s="1"/>
  <c r="AK14" i="44"/>
  <c r="AL14" i="44" s="1"/>
  <c r="S5" i="44"/>
  <c r="S4" i="44"/>
  <c r="AJ5" i="44"/>
  <c r="AJ4" i="44"/>
  <c r="AG5" i="44"/>
  <c r="AG4" i="44"/>
  <c r="P5" i="44"/>
  <c r="P4" i="44"/>
  <c r="AM11" i="44"/>
  <c r="AN11" i="44" s="1"/>
  <c r="AO11" i="44" s="1"/>
  <c r="AP11" i="44" s="1"/>
  <c r="AQ11" i="44" s="1"/>
  <c r="K8" i="38" s="1"/>
  <c r="AK11" i="44"/>
  <c r="AL11" i="44" s="1"/>
  <c r="Y5" i="44"/>
  <c r="Y4" i="44"/>
  <c r="AM17" i="44"/>
  <c r="AN17" i="44" s="1"/>
  <c r="AO17" i="44" s="1"/>
  <c r="AP17" i="44" s="1"/>
  <c r="AQ17" i="44" s="1"/>
  <c r="K14" i="38" s="1"/>
  <c r="AK17" i="44"/>
  <c r="AL17" i="44" s="1"/>
  <c r="AM9" i="44"/>
  <c r="AN9" i="44" s="1"/>
  <c r="AO9" i="44" s="1"/>
  <c r="AP9" i="44" s="1"/>
  <c r="AQ9" i="44" s="1"/>
  <c r="K6" i="38" s="1"/>
  <c r="F5" i="44"/>
  <c r="AK9" i="44"/>
  <c r="AL9" i="44" s="1"/>
  <c r="F4" i="44"/>
  <c r="AE5" i="44"/>
  <c r="AE4" i="44"/>
  <c r="Z4" i="44"/>
  <c r="Z5" i="44"/>
  <c r="L5" i="44"/>
  <c r="L4" i="44"/>
  <c r="AM13" i="44"/>
  <c r="AN13" i="44" s="1"/>
  <c r="AO13" i="44" s="1"/>
  <c r="AP13" i="44" s="1"/>
  <c r="AQ13" i="44" s="1"/>
  <c r="K10" i="38" s="1"/>
  <c r="AK13" i="44"/>
  <c r="AL13" i="44" s="1"/>
  <c r="AD5" i="44"/>
  <c r="AD4" i="44"/>
  <c r="AM12" i="44"/>
  <c r="AN12" i="44" s="1"/>
  <c r="AO12" i="44" s="1"/>
  <c r="AP12" i="44" s="1"/>
  <c r="AQ12" i="44" s="1"/>
  <c r="K9" i="38" s="1"/>
  <c r="AK12" i="44"/>
  <c r="AL12" i="44" s="1"/>
  <c r="W5" i="44"/>
  <c r="W4" i="44"/>
  <c r="J4" i="44"/>
  <c r="J5" i="44"/>
  <c r="AA5" i="44"/>
  <c r="AA4" i="44"/>
  <c r="G5" i="44"/>
  <c r="G4" i="44"/>
  <c r="K5" i="44"/>
  <c r="K4" i="44"/>
  <c r="T5" i="44"/>
  <c r="T4" i="44"/>
  <c r="V5" i="44"/>
  <c r="V4" i="44"/>
  <c r="AC5" i="44"/>
  <c r="AC4" i="44"/>
  <c r="O5" i="44"/>
  <c r="O4" i="44"/>
  <c r="AH5" i="44"/>
  <c r="AH4" i="44"/>
  <c r="Q5" i="44"/>
  <c r="Q4" i="44"/>
  <c r="H5" i="44"/>
  <c r="AF5" i="44"/>
  <c r="AF4" i="44"/>
  <c r="N5" i="44"/>
  <c r="N4" i="44"/>
  <c r="U5" i="44"/>
  <c r="U4" i="44"/>
  <c r="AM16" i="44"/>
  <c r="AN16" i="44" s="1"/>
  <c r="AO16" i="44" s="1"/>
  <c r="AP16" i="44" s="1"/>
  <c r="AQ16" i="44" s="1"/>
  <c r="K13" i="38" s="1"/>
  <c r="X4" i="44"/>
  <c r="X5" i="44"/>
  <c r="R5" i="44"/>
  <c r="R4" i="44"/>
  <c r="AB5" i="44"/>
  <c r="AB4" i="44"/>
  <c r="M5" i="44"/>
  <c r="M4" i="44"/>
  <c r="AI5" i="44"/>
  <c r="AI4" i="44"/>
  <c r="AK15" i="44"/>
  <c r="AL15" i="44" s="1"/>
  <c r="AM10" i="44"/>
  <c r="AN10" i="44" s="1"/>
  <c r="AO10" i="44" s="1"/>
  <c r="AP10" i="44" s="1"/>
  <c r="AQ10" i="44" s="1"/>
  <c r="K7" i="38" s="1"/>
  <c r="AK10" i="44"/>
  <c r="AL10" i="44" s="1"/>
  <c r="I5" i="44"/>
  <c r="I4" i="44"/>
  <c r="AM9" i="43"/>
  <c r="AN9" i="43" s="1"/>
  <c r="AO9" i="43" s="1"/>
  <c r="AP9" i="43" s="1"/>
  <c r="AQ9" i="43" s="1"/>
  <c r="L6" i="38" s="1"/>
  <c r="F5" i="43"/>
  <c r="AK9" i="43"/>
  <c r="AL9" i="43" s="1"/>
  <c r="F4" i="43"/>
  <c r="AA5" i="43"/>
  <c r="AA4" i="43"/>
  <c r="V5" i="43"/>
  <c r="V4" i="43"/>
  <c r="AM17" i="43"/>
  <c r="AN17" i="43" s="1"/>
  <c r="AO17" i="43" s="1"/>
  <c r="AP17" i="43" s="1"/>
  <c r="AQ17" i="43" s="1"/>
  <c r="L14" i="38" s="1"/>
  <c r="AK17" i="43"/>
  <c r="AL17" i="43" s="1"/>
  <c r="G5" i="43"/>
  <c r="G4" i="43"/>
  <c r="N5" i="43"/>
  <c r="N4" i="43"/>
  <c r="AM13" i="43"/>
  <c r="AN13" i="43" s="1"/>
  <c r="AO13" i="43" s="1"/>
  <c r="AP13" i="43" s="1"/>
  <c r="AQ13" i="43" s="1"/>
  <c r="L10" i="38" s="1"/>
  <c r="AK13" i="43"/>
  <c r="AL13" i="43" s="1"/>
  <c r="S5" i="43"/>
  <c r="S4" i="43"/>
  <c r="Q5" i="43"/>
  <c r="Q4" i="43"/>
  <c r="I5" i="43"/>
  <c r="I4" i="43"/>
  <c r="R4" i="43"/>
  <c r="R5" i="43"/>
  <c r="AM15" i="43"/>
  <c r="AN15" i="43" s="1"/>
  <c r="AO15" i="43" s="1"/>
  <c r="AP15" i="43" s="1"/>
  <c r="AQ15" i="43" s="1"/>
  <c r="L12" i="38" s="1"/>
  <c r="AK15" i="43"/>
  <c r="AL15" i="43" s="1"/>
  <c r="H5" i="43"/>
  <c r="H4" i="43"/>
  <c r="AI5" i="43"/>
  <c r="AI4" i="43"/>
  <c r="AK16" i="43"/>
  <c r="AL16" i="43" s="1"/>
  <c r="AM16" i="43"/>
  <c r="AN16" i="43" s="1"/>
  <c r="AO16" i="43" s="1"/>
  <c r="AP16" i="43" s="1"/>
  <c r="AQ16" i="43" s="1"/>
  <c r="L13" i="38" s="1"/>
  <c r="K5" i="43"/>
  <c r="K4" i="43"/>
  <c r="AM11" i="43"/>
  <c r="AN11" i="43" s="1"/>
  <c r="AO11" i="43" s="1"/>
  <c r="AP11" i="43" s="1"/>
  <c r="AQ11" i="43" s="1"/>
  <c r="L8" i="38" s="1"/>
  <c r="AK11" i="43"/>
  <c r="AL11" i="43" s="1"/>
  <c r="AJ5" i="43"/>
  <c r="AJ4" i="43"/>
  <c r="AB5" i="43"/>
  <c r="AB4" i="43"/>
  <c r="T5" i="43"/>
  <c r="T4" i="43"/>
  <c r="AG5" i="43"/>
  <c r="AG4" i="43"/>
  <c r="AD5" i="43"/>
  <c r="AD4" i="43"/>
  <c r="X5" i="43"/>
  <c r="X4" i="43"/>
  <c r="Y5" i="43"/>
  <c r="Y4" i="43"/>
  <c r="J5" i="43"/>
  <c r="J4" i="43"/>
  <c r="AM10" i="43"/>
  <c r="AN10" i="43" s="1"/>
  <c r="AO10" i="43" s="1"/>
  <c r="AP10" i="43" s="1"/>
  <c r="AQ10" i="43" s="1"/>
  <c r="L7" i="38" s="1"/>
  <c r="AK10" i="43"/>
  <c r="AL10" i="43" s="1"/>
  <c r="L5" i="43"/>
  <c r="L4" i="43"/>
  <c r="AC5" i="43"/>
  <c r="AC4" i="43"/>
  <c r="M5" i="43"/>
  <c r="M4" i="43"/>
  <c r="AH5" i="43"/>
  <c r="AH4" i="43"/>
  <c r="U5" i="43"/>
  <c r="U4" i="43"/>
  <c r="AK12" i="43"/>
  <c r="AL12" i="43" s="1"/>
  <c r="AM12" i="43"/>
  <c r="AN12" i="43" s="1"/>
  <c r="AO12" i="43" s="1"/>
  <c r="AP12" i="43" s="1"/>
  <c r="AQ12" i="43" s="1"/>
  <c r="L9" i="38" s="1"/>
  <c r="AE5" i="43"/>
  <c r="AE4" i="43"/>
  <c r="W4" i="43"/>
  <c r="W5" i="43"/>
  <c r="O4" i="43"/>
  <c r="O5" i="43"/>
  <c r="AF5" i="43"/>
  <c r="AF4" i="43"/>
  <c r="P4" i="43"/>
  <c r="P5" i="43"/>
  <c r="Z5" i="43"/>
  <c r="Z4" i="43"/>
  <c r="AM14" i="43"/>
  <c r="AN14" i="43" s="1"/>
  <c r="AO14" i="43" s="1"/>
  <c r="AP14" i="43" s="1"/>
  <c r="AQ14" i="43" s="1"/>
  <c r="L11" i="38" s="1"/>
  <c r="AK14" i="43"/>
  <c r="AL14" i="43" s="1"/>
  <c r="AK11" i="42"/>
  <c r="AL11" i="42" s="1"/>
  <c r="AM11" i="42"/>
  <c r="AN11" i="42" s="1"/>
  <c r="AO11" i="42" s="1"/>
  <c r="AP11" i="42" s="1"/>
  <c r="AQ11" i="42" s="1"/>
  <c r="M8" i="38" s="1"/>
  <c r="AM15" i="42"/>
  <c r="AN15" i="42" s="1"/>
  <c r="AO15" i="42" s="1"/>
  <c r="AP15" i="42" s="1"/>
  <c r="AQ15" i="42" s="1"/>
  <c r="M12" i="38" s="1"/>
  <c r="AA5" i="42"/>
  <c r="AA4" i="42"/>
  <c r="G4" i="42"/>
  <c r="G5" i="42"/>
  <c r="AM14" i="42"/>
  <c r="AN14" i="42" s="1"/>
  <c r="AO14" i="42" s="1"/>
  <c r="AP14" i="42" s="1"/>
  <c r="AQ14" i="42" s="1"/>
  <c r="M11" i="38" s="1"/>
  <c r="AK14" i="42"/>
  <c r="AL14" i="42" s="1"/>
  <c r="AE5" i="42"/>
  <c r="AE4" i="42"/>
  <c r="AK17" i="42"/>
  <c r="AL17" i="42" s="1"/>
  <c r="S5" i="42"/>
  <c r="S4" i="42"/>
  <c r="Q5" i="42"/>
  <c r="Q4" i="42"/>
  <c r="W4" i="42"/>
  <c r="W5" i="42"/>
  <c r="M5" i="42"/>
  <c r="M4" i="42"/>
  <c r="AJ5" i="42"/>
  <c r="AJ4" i="42"/>
  <c r="O4" i="42"/>
  <c r="O5" i="42"/>
  <c r="AK16" i="42"/>
  <c r="AL16" i="42" s="1"/>
  <c r="AM16" i="42"/>
  <c r="AN16" i="42" s="1"/>
  <c r="AO16" i="42" s="1"/>
  <c r="AP16" i="42" s="1"/>
  <c r="AQ16" i="42" s="1"/>
  <c r="M13" i="38" s="1"/>
  <c r="P5" i="42"/>
  <c r="P4" i="42"/>
  <c r="Z4" i="42"/>
  <c r="H5" i="42"/>
  <c r="H4" i="42"/>
  <c r="AD4" i="42"/>
  <c r="AB5" i="42"/>
  <c r="AB4" i="42"/>
  <c r="AF5" i="42"/>
  <c r="AF4" i="42"/>
  <c r="AM12" i="42"/>
  <c r="AN12" i="42" s="1"/>
  <c r="AO12" i="42" s="1"/>
  <c r="AP12" i="42" s="1"/>
  <c r="AQ12" i="42" s="1"/>
  <c r="M9" i="38" s="1"/>
  <c r="AK12" i="42"/>
  <c r="AL12" i="42" s="1"/>
  <c r="T5" i="42"/>
  <c r="T4" i="42"/>
  <c r="L5" i="42"/>
  <c r="L4" i="42"/>
  <c r="X5" i="42"/>
  <c r="X4" i="42"/>
  <c r="AH4" i="42"/>
  <c r="J5" i="42"/>
  <c r="AC5" i="42"/>
  <c r="AC4" i="42"/>
  <c r="AM10" i="42"/>
  <c r="AN10" i="42" s="1"/>
  <c r="AO10" i="42" s="1"/>
  <c r="AP10" i="42" s="1"/>
  <c r="AQ10" i="42" s="1"/>
  <c r="M7" i="38" s="1"/>
  <c r="AK10" i="42"/>
  <c r="AL10" i="42" s="1"/>
  <c r="F5" i="42"/>
  <c r="AK9" i="42"/>
  <c r="AL9" i="42" s="1"/>
  <c r="F4" i="42"/>
  <c r="AM9" i="42"/>
  <c r="AN9" i="42" s="1"/>
  <c r="AO9" i="42" s="1"/>
  <c r="AP9" i="42" s="1"/>
  <c r="AQ9" i="42" s="1"/>
  <c r="M6" i="38" s="1"/>
  <c r="R4" i="42"/>
  <c r="V5" i="42"/>
  <c r="Y5" i="42"/>
  <c r="Y4" i="42"/>
  <c r="K5" i="42"/>
  <c r="K4" i="42"/>
  <c r="U5" i="42"/>
  <c r="U4" i="42"/>
  <c r="N4" i="42"/>
  <c r="AI5" i="42"/>
  <c r="AI4" i="42"/>
  <c r="AG5" i="42"/>
  <c r="AG4" i="42"/>
  <c r="I5" i="42"/>
  <c r="I4" i="42"/>
  <c r="M5" i="41"/>
  <c r="AM14" i="41"/>
  <c r="AN14" i="41" s="1"/>
  <c r="AO14" i="41" s="1"/>
  <c r="AP14" i="41" s="1"/>
  <c r="AQ14" i="41" s="1"/>
  <c r="J11" i="38" s="1"/>
  <c r="AM17" i="41"/>
  <c r="AN17" i="41" s="1"/>
  <c r="AO17" i="41" s="1"/>
  <c r="AP17" i="41" s="1"/>
  <c r="AQ17" i="41" s="1"/>
  <c r="J14" i="38" s="1"/>
  <c r="AK17" i="41"/>
  <c r="AL17" i="41" s="1"/>
  <c r="J4" i="41"/>
  <c r="J5" i="41"/>
  <c r="I5" i="41"/>
  <c r="I4" i="41"/>
  <c r="AM10" i="41"/>
  <c r="AN10" i="41" s="1"/>
  <c r="AO10" i="41" s="1"/>
  <c r="AP10" i="41" s="1"/>
  <c r="AQ10" i="41" s="1"/>
  <c r="J7" i="38" s="1"/>
  <c r="AK10" i="41"/>
  <c r="AL10" i="41" s="1"/>
  <c r="M4" i="41"/>
  <c r="AM11" i="41"/>
  <c r="AN11" i="41" s="1"/>
  <c r="AO11" i="41" s="1"/>
  <c r="AP11" i="41" s="1"/>
  <c r="AQ11" i="41" s="1"/>
  <c r="J8" i="38" s="1"/>
  <c r="AK11" i="41"/>
  <c r="AL11" i="41" s="1"/>
  <c r="AD4" i="41"/>
  <c r="AD5" i="41"/>
  <c r="X5" i="41"/>
  <c r="X4" i="41"/>
  <c r="AC5" i="41"/>
  <c r="AC4" i="41"/>
  <c r="AM15" i="41"/>
  <c r="AN15" i="41" s="1"/>
  <c r="AO15" i="41" s="1"/>
  <c r="AP15" i="41" s="1"/>
  <c r="AQ15" i="41" s="1"/>
  <c r="J12" i="38" s="1"/>
  <c r="AK15" i="41"/>
  <c r="AL15" i="41" s="1"/>
  <c r="P4" i="41"/>
  <c r="P5" i="41"/>
  <c r="AK16" i="41"/>
  <c r="AL16" i="41" s="1"/>
  <c r="AM16" i="41"/>
  <c r="AN16" i="41" s="1"/>
  <c r="AO16" i="41" s="1"/>
  <c r="AP16" i="41" s="1"/>
  <c r="AQ16" i="41" s="1"/>
  <c r="J13" i="38" s="1"/>
  <c r="W5" i="41"/>
  <c r="W4" i="41"/>
  <c r="U5" i="41"/>
  <c r="U4" i="41"/>
  <c r="F4" i="41"/>
  <c r="AM9" i="41"/>
  <c r="AN9" i="41" s="1"/>
  <c r="AO9" i="41" s="1"/>
  <c r="AP9" i="41" s="1"/>
  <c r="AQ9" i="41" s="1"/>
  <c r="J6" i="38" s="1"/>
  <c r="AK9" i="41"/>
  <c r="AL9" i="41" s="1"/>
  <c r="F5" i="41"/>
  <c r="AK12" i="41"/>
  <c r="AL12" i="41" s="1"/>
  <c r="AM12" i="41"/>
  <c r="AN12" i="41" s="1"/>
  <c r="AO12" i="41" s="1"/>
  <c r="AP12" i="41" s="1"/>
  <c r="AQ12" i="41" s="1"/>
  <c r="J9" i="38" s="1"/>
  <c r="N4" i="41"/>
  <c r="N5" i="41"/>
  <c r="G5" i="41"/>
  <c r="G4" i="41"/>
  <c r="T4" i="41"/>
  <c r="T5" i="41"/>
  <c r="H4" i="41"/>
  <c r="H5" i="41"/>
  <c r="AM13" i="41"/>
  <c r="AN13" i="41" s="1"/>
  <c r="AO13" i="41" s="1"/>
  <c r="AP13" i="41" s="1"/>
  <c r="AQ13" i="41" s="1"/>
  <c r="J10" i="38" s="1"/>
  <c r="AK13" i="41"/>
  <c r="AL13" i="41" s="1"/>
  <c r="AB4" i="41"/>
  <c r="AB5" i="41"/>
  <c r="AJ5" i="41"/>
  <c r="AJ4" i="41"/>
  <c r="O4" i="41"/>
  <c r="O5" i="41"/>
  <c r="AK14" i="41"/>
  <c r="AL14" i="41" s="1"/>
  <c r="Q4" i="41"/>
  <c r="Q5" i="41"/>
  <c r="V5" i="41"/>
  <c r="V4" i="41"/>
  <c r="AA4" i="41"/>
  <c r="AA5" i="41"/>
  <c r="S9" i="38" l="1"/>
  <c r="S11" i="38"/>
  <c r="S12" i="38"/>
  <c r="S7" i="38"/>
  <c r="S10" i="38"/>
  <c r="S8" i="38"/>
  <c r="S14" i="38"/>
  <c r="S6" i="38"/>
  <c r="V6" i="38" s="1"/>
  <c r="S13" i="38"/>
  <c r="D4" i="47"/>
  <c r="D4" i="48"/>
  <c r="D4" i="52"/>
  <c r="D5" i="52"/>
  <c r="D5" i="51"/>
  <c r="D4" i="51"/>
  <c r="D4" i="50"/>
  <c r="D5" i="50"/>
  <c r="D4" i="49"/>
  <c r="D5" i="49"/>
  <c r="D5" i="48"/>
  <c r="D5" i="47"/>
  <c r="D5" i="46"/>
  <c r="D4" i="46"/>
  <c r="D4" i="45"/>
  <c r="D5" i="45"/>
  <c r="D4" i="44"/>
  <c r="D5" i="44"/>
  <c r="D4" i="43"/>
  <c r="D5" i="43"/>
  <c r="D4" i="42"/>
  <c r="D5" i="42"/>
  <c r="D5" i="41"/>
  <c r="D4" i="4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<sst xmlns="http://schemas.openxmlformats.org/spreadsheetml/2006/main" count="933" uniqueCount="109">
  <si>
    <t>&lt;50</t>
  </si>
  <si>
    <t>Janvier</t>
  </si>
  <si>
    <t>Préparation et conditionnement</t>
  </si>
  <si>
    <t>50&lt;?&lt;100</t>
  </si>
  <si>
    <t>Février</t>
  </si>
  <si>
    <t>Production culinaire</t>
  </si>
  <si>
    <t>&gt;100</t>
  </si>
  <si>
    <t>Mars</t>
  </si>
  <si>
    <t>Cuir et textile</t>
  </si>
  <si>
    <t>Avril</t>
  </si>
  <si>
    <t>Commerce non alimentaire et de prestations de confort</t>
  </si>
  <si>
    <t>Mai</t>
  </si>
  <si>
    <t>Conception, recherche, études et développement</t>
  </si>
  <si>
    <t>Juin</t>
  </si>
  <si>
    <t>Magasinage, manutention des charges et déménagement</t>
  </si>
  <si>
    <t>Oui</t>
  </si>
  <si>
    <t>Juillet</t>
  </si>
  <si>
    <t>Mécanique, travail des métaux et outillage</t>
  </si>
  <si>
    <t>Non</t>
  </si>
  <si>
    <t>Août</t>
  </si>
  <si>
    <t>Nettoyage et propreté industriels</t>
  </si>
  <si>
    <t>Septembre</t>
  </si>
  <si>
    <t>Secrétariat et assistance</t>
  </si>
  <si>
    <t>Octobre</t>
  </si>
  <si>
    <t>Céramique</t>
  </si>
  <si>
    <t>Novembre</t>
  </si>
  <si>
    <t>Industries graphiques</t>
  </si>
  <si>
    <t>Décembre</t>
  </si>
  <si>
    <t>Bois</t>
  </si>
  <si>
    <t>Plastique, caoutchouc</t>
  </si>
  <si>
    <t>Production</t>
  </si>
  <si>
    <t>Electronique et électricité</t>
  </si>
  <si>
    <t>Chimie et pharmacie</t>
  </si>
  <si>
    <t>Organisation et études</t>
  </si>
  <si>
    <t>Papier et carton</t>
  </si>
  <si>
    <t>Traitements thermiques et traitements de surfaces</t>
  </si>
  <si>
    <t>Force de vente</t>
  </si>
  <si>
    <t>Conception et études</t>
  </si>
  <si>
    <t>Alimentaire</t>
  </si>
  <si>
    <t>Tissu et cuirs</t>
  </si>
  <si>
    <t>Systèmes d'information et de télécommunication</t>
  </si>
  <si>
    <t>Propreté et environnement urbain</t>
  </si>
  <si>
    <t>Fibres et papier</t>
  </si>
  <si>
    <t>Equipements domestiques et informatique</t>
  </si>
  <si>
    <t>Images et sons</t>
  </si>
  <si>
    <t>Commerce alimentaire et métiers de bouche</t>
  </si>
  <si>
    <t>Instruments de musique</t>
  </si>
  <si>
    <t>Véhicules, engins, aéronefs</t>
  </si>
  <si>
    <t>Entretien technique</t>
  </si>
  <si>
    <t>Métal, verre, bijouterie et horlogerie</t>
  </si>
  <si>
    <t>Espaces naturels et espaces verts</t>
  </si>
  <si>
    <t>Décoration</t>
  </si>
  <si>
    <t>OUTIL DE CALCUL DU VOLUME HEBDOMADAIRE MOYEN</t>
  </si>
  <si>
    <t>NOTICE D'UTILISATION</t>
  </si>
  <si>
    <r>
      <t xml:space="preserve">Secteur d'activité </t>
    </r>
    <r>
      <rPr>
        <sz val="8"/>
        <color theme="1"/>
        <rFont val="Marianne"/>
        <family val="3"/>
      </rPr>
      <t>(liste déroulante)</t>
    </r>
  </si>
  <si>
    <t>Veuillez sélectionner votre secteur d'activité</t>
  </si>
  <si>
    <r>
      <t xml:space="preserve">Liste des postes </t>
    </r>
    <r>
      <rPr>
        <sz val="8"/>
        <color theme="1"/>
        <rFont val="Marianne"/>
        <family val="3"/>
      </rPr>
      <t>(champ libre)</t>
    </r>
  </si>
  <si>
    <t>Façonneur</t>
  </si>
  <si>
    <t>Superviseur</t>
  </si>
  <si>
    <t>Logisticien</t>
  </si>
  <si>
    <t>Cariste</t>
  </si>
  <si>
    <r>
      <t xml:space="preserve">Ateliers </t>
    </r>
    <r>
      <rPr>
        <sz val="8"/>
        <color theme="1"/>
        <rFont val="Marianne"/>
        <family val="3"/>
      </rPr>
      <t>(champ libre)</t>
    </r>
  </si>
  <si>
    <t>Atelier A</t>
  </si>
  <si>
    <t>Atelier B</t>
  </si>
  <si>
    <t>Veuillez préciser le lieu du poste</t>
  </si>
  <si>
    <t>Effectif moyen</t>
  </si>
  <si>
    <t xml:space="preserve">Calcul des heures travaillées par jour </t>
  </si>
  <si>
    <r>
      <t xml:space="preserve">Heures d'ouverture d'atelier </t>
    </r>
    <r>
      <rPr>
        <sz val="9"/>
        <color theme="1"/>
        <rFont val="Marianne"/>
        <family val="3"/>
      </rPr>
      <t>(champ libre)</t>
    </r>
  </si>
  <si>
    <t>Veuillez renseigner les horaires d'ouverture d'atelier</t>
  </si>
  <si>
    <r>
      <t xml:space="preserve">Pauses effectuées </t>
    </r>
    <r>
      <rPr>
        <sz val="8"/>
        <color theme="1"/>
        <rFont val="Marianne"/>
        <family val="3"/>
      </rPr>
      <t>(oui/non)</t>
    </r>
  </si>
  <si>
    <t>Veuillez préciser si des pauses quotidiennes sont effectuées au sein de votre atelier (prévues ou spontanées)</t>
  </si>
  <si>
    <r>
      <t xml:space="preserve">Précisez le temps de pause effectué par jour travaillé </t>
    </r>
    <r>
      <rPr>
        <sz val="8"/>
        <color theme="1"/>
        <rFont val="Marianne"/>
        <family val="3"/>
      </rPr>
      <t>(champ libre)</t>
    </r>
  </si>
  <si>
    <t>Veuillez renseigner le temps de pause prévu par jour travaillé</t>
  </si>
  <si>
    <t xml:space="preserve">Heures travaillées par jour </t>
  </si>
  <si>
    <t>Ce chiffre sera repris dans le tableau. En cas d'absence ou de journée partiellement travaillée, veuillez le corriger directement sur le tableau 
dans la ligne et la colonne concernées</t>
  </si>
  <si>
    <t>Nombre d'heures mensuelles (décimal)</t>
  </si>
  <si>
    <t>Total Heures travaillées /Jour</t>
  </si>
  <si>
    <t>Nom</t>
  </si>
  <si>
    <t>Prénom</t>
  </si>
  <si>
    <t>Poste</t>
  </si>
  <si>
    <t>Ateliers</t>
  </si>
  <si>
    <t xml:space="preserve">Nombre d'heures mensuelles </t>
  </si>
  <si>
    <t>Nombre d'heures hebdomadaires (moyen)</t>
  </si>
  <si>
    <t>Application du taux de variabilité (valeur décimale)</t>
  </si>
  <si>
    <t>Volume hebdomadaire moyen 
(valeur finale)</t>
  </si>
  <si>
    <t>x</t>
  </si>
  <si>
    <t>h/semaine</t>
  </si>
  <si>
    <t>&gt;&gt; Remplir les nom et prénom de chaque opérateur</t>
  </si>
  <si>
    <t>&gt;&gt; Sélectionner le poste dans la liste</t>
  </si>
  <si>
    <t>&gt;&gt; Sélectionner l'atelier dans la liste</t>
  </si>
  <si>
    <t>&gt;&gt;  Vérifier/modifier directement les heures travaillées par jour et par opérateur
&gt;&gt;   Indiquer notamment les journées partiellement travaillées</t>
  </si>
  <si>
    <t>Matin</t>
  </si>
  <si>
    <t>Après-midi</t>
  </si>
  <si>
    <r>
      <t>Veuillez renseigner les différents postes dans votre atelier</t>
    </r>
    <r>
      <rPr>
        <b/>
        <i/>
        <sz val="9"/>
        <color theme="1"/>
        <rFont val="Marianne"/>
        <family val="3"/>
      </rPr>
      <t xml:space="preserve"> (la fonction de supervision englobe tout type de fonction indirecte : superviseur, contrôleur qualité, etc.)</t>
    </r>
  </si>
  <si>
    <t>calculé automatiquement</t>
  </si>
  <si>
    <t xml:space="preserve">Effectuez la moyenne de vos résultats sur plusieurs mois afin d'obtenir un volume hebdomadaire moyen </t>
  </si>
  <si>
    <t>Taux variabilité (optionnel)</t>
  </si>
  <si>
    <r>
      <t xml:space="preserve">Taux de variabilité - optionnel </t>
    </r>
    <r>
      <rPr>
        <sz val="8"/>
        <color theme="1"/>
        <rFont val="Marianne"/>
        <family val="3"/>
      </rPr>
      <t>(champ libre)</t>
    </r>
  </si>
  <si>
    <t>Type de régime</t>
  </si>
  <si>
    <t/>
  </si>
  <si>
    <t>Régime aménageable</t>
  </si>
  <si>
    <t>Période de référence (semaines)</t>
  </si>
  <si>
    <r>
      <rPr>
        <b/>
        <sz val="11"/>
        <color rgb="FFC00000"/>
        <rFont val="Marianne"/>
        <family val="3"/>
      </rPr>
      <t>POUR RAPPEL</t>
    </r>
    <r>
      <rPr>
        <sz val="11"/>
        <color rgb="FFC00000"/>
        <rFont val="Marianne"/>
        <family val="3"/>
      </rPr>
      <t xml:space="preserve">, dès 6h de travail </t>
    </r>
    <r>
      <rPr>
        <b/>
        <sz val="11"/>
        <color rgb="FFC00000"/>
        <rFont val="Marianne"/>
        <family val="3"/>
      </rPr>
      <t>consécutives</t>
    </r>
    <r>
      <rPr>
        <sz val="11"/>
        <color rgb="FFC00000"/>
        <rFont val="Marianne"/>
        <family val="3"/>
      </rPr>
      <t>, 20 minutes de pause obligatoires</t>
    </r>
  </si>
  <si>
    <t>Vider si le jour est sur le mois suivant</t>
  </si>
  <si>
    <t>MOIS</t>
  </si>
  <si>
    <t>ANNEE</t>
  </si>
  <si>
    <t>volume hebdomadaire moyen annuel (heures / semaine)</t>
  </si>
  <si>
    <t xml:space="preserve">Volume à inscrire au contrat </t>
  </si>
  <si>
    <r>
      <t xml:space="preserve">Veuillez choisir le taux de variabilité en fonction de la volatilité de votre activité. 
</t>
    </r>
    <r>
      <rPr>
        <b/>
        <i/>
        <sz val="9"/>
        <color rgb="FFC00000"/>
        <rFont val="Marianne"/>
        <family val="3"/>
      </rPr>
      <t>A DESTINATION DES PARTENAIRES ECONOMIQUES</t>
    </r>
    <r>
      <rPr>
        <b/>
        <i/>
        <sz val="9"/>
        <color theme="1"/>
        <rFont val="Marianne"/>
        <family val="3"/>
      </rPr>
      <t xml:space="preserve">
</t>
    </r>
    <r>
      <rPr>
        <b/>
        <i/>
        <sz val="9"/>
        <color rgb="FFC00000"/>
        <rFont val="Marianne"/>
        <family val="3"/>
      </rPr>
      <t>IL CORRESPOND AU POURCENTAGE DE VARIATION DE VOTRE PRODUCTION SUR L'ANNEE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</si>
</sst>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[$-F800]dddd\,\ mmmm\ dd\,\ yyyy"/>
    <numFmt numFmtId="165" formatCode="[hh]:mm"/>
    <numFmt numFmtId="166" formatCode="[hh]:mm:ss"/>
    <numFmt numFmtId="167" formatCode="_-* #,##0_-;\-* #,##0_-;_-* &quot;-&quot;??_-;_-@_-"/>
  </numFmts>
  <fonts count="4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indexed="9"/>
      <name val="Arial"/>
      <family val="2"/>
    </font>
    <font>
      <b/>
      <sz val="11"/>
      <color theme="1"/>
      <name val="Marianne"/>
      <family val="3"/>
    </font>
    <font>
      <sz val="11"/>
      <color theme="1"/>
      <name val="Marianne"/>
      <family val="3"/>
    </font>
    <font>
      <sz val="10"/>
      <color theme="1"/>
      <name val="Marianne"/>
      <family val="3"/>
    </font>
    <font>
      <sz val="9"/>
      <color theme="1"/>
      <name val="Marianne"/>
      <family val="3"/>
    </font>
    <font>
      <sz val="8"/>
      <color theme="1"/>
      <name val="Marianne"/>
      <family val="3"/>
    </font>
    <font>
      <sz val="11"/>
      <color rgb="FFC00000"/>
      <name val="Marianne"/>
      <family val="3"/>
    </font>
    <font>
      <b/>
      <sz val="11"/>
      <color rgb="FFC00000"/>
      <name val="Marianne"/>
      <family val="3"/>
    </font>
    <font>
      <sz val="8"/>
      <name val="Marianne"/>
      <family val="3"/>
    </font>
    <font>
      <i/>
      <sz val="8"/>
      <color theme="1"/>
      <name val="Calibri"/>
      <family val="2"/>
      <scheme val="minor"/>
    </font>
    <font>
      <i/>
      <sz val="8"/>
      <color theme="1"/>
      <name val="Marianne"/>
      <family val="3"/>
    </font>
    <font>
      <b/>
      <i/>
      <sz val="8"/>
      <color theme="1"/>
      <name val="Marianne"/>
      <family val="3"/>
    </font>
    <font>
      <b/>
      <sz val="1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9"/>
      <color theme="1"/>
      <name val="Marianne"/>
      <family val="3"/>
    </font>
    <font>
      <b/>
      <sz val="12"/>
      <color theme="1"/>
      <name val="Marianne"/>
      <family val="3"/>
    </font>
    <font>
      <b/>
      <i/>
      <u/>
      <sz val="11"/>
      <color theme="1"/>
      <name val="Marianne"/>
      <family val="3"/>
    </font>
    <font>
      <i/>
      <u/>
      <sz val="11"/>
      <color theme="1"/>
      <name val="Marianne"/>
      <family val="3"/>
    </font>
    <font>
      <sz val="11"/>
      <color rgb="FFFF0000"/>
      <name val="Calibri"/>
      <family val="2"/>
      <scheme val="minor"/>
    </font>
    <font>
      <b/>
      <i/>
      <sz val="9"/>
      <color theme="1"/>
      <name val="Marianne"/>
      <family val="3"/>
    </font>
    <font>
      <b/>
      <i/>
      <u/>
      <sz val="8"/>
      <color theme="1"/>
      <name val="Marianne"/>
      <family val="3"/>
    </font>
    <font>
      <i/>
      <sz val="8"/>
      <color rgb="FFFF0000"/>
      <name val="Calibri"/>
      <family val="2"/>
      <scheme val="minor"/>
    </font>
    <font>
      <b/>
      <i/>
      <u/>
      <sz val="11"/>
      <color rgb="FFFF0000"/>
      <name val="Marianne"/>
      <family val="3"/>
    </font>
    <font>
      <sz val="11"/>
      <color rgb="FFFF0000"/>
      <name val="Marianne"/>
      <family val="3"/>
    </font>
    <font>
      <i/>
      <sz val="8"/>
      <color rgb="FFFF0000"/>
      <name val="Marianne"/>
      <family val="3"/>
    </font>
    <font>
      <b/>
      <sz val="14"/>
      <color theme="1"/>
      <name val="Marianne"/>
      <family val="3"/>
    </font>
    <font>
      <b/>
      <sz val="10"/>
      <color theme="1"/>
      <name val="Marianne"/>
      <family val="3"/>
    </font>
    <font>
      <sz val="11"/>
      <name val="Calibri"/>
      <family val="2"/>
      <scheme val="minor"/>
    </font>
    <font>
      <b/>
      <sz val="20"/>
      <color rgb="FFD8E4DA"/>
      <name val="Marianne"/>
      <family val="3"/>
    </font>
    <font>
      <b/>
      <i/>
      <sz val="9"/>
      <color rgb="FFC00000"/>
      <name val="Marianne"/>
      <family val="3"/>
    </font>
    <font>
      <sz val="12"/>
      <color theme="4"/>
      <name val="Marianne"/>
      <family val="3"/>
    </font>
    <font>
      <i/>
      <u/>
      <sz val="12"/>
      <color theme="1"/>
      <name val="Marianne"/>
      <family val="3"/>
    </font>
    <font>
      <sz val="12"/>
      <color rgb="FFC00000"/>
      <name val="Marianne"/>
      <family val="3"/>
    </font>
    <font>
      <sz val="12"/>
      <color theme="1"/>
      <name val="Calibri"/>
      <family val="2"/>
      <scheme val="minor"/>
    </font>
    <font>
      <b/>
      <sz val="12"/>
      <color theme="4"/>
      <name val="Marianne"/>
      <family val="3"/>
    </font>
    <font>
      <b/>
      <sz val="12"/>
      <color theme="1"/>
      <name val="Calibri"/>
      <family val="2"/>
      <scheme val="minor"/>
    </font>
    <font>
      <sz val="12"/>
      <color theme="1"/>
      <name val="Marianne"/>
      <family val="3"/>
    </font>
    <font>
      <sz val="12"/>
      <name val="Marianne"/>
      <family val="3"/>
    </font>
  </fonts>
  <fills count="1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EFF2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E7"/>
        <bgColor indexed="64"/>
      </patternFill>
    </fill>
    <fill>
      <patternFill patternType="solid">
        <fgColor rgb="FF7BA58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8E4DA"/>
        <bgColor indexed="64"/>
      </patternFill>
    </fill>
    <fill>
      <patternFill patternType="solid">
        <fgColor theme="4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/>
      <diagonal/>
    </border>
    <border>
      <left/>
      <right style="medium">
        <color theme="3" tint="0.59999389629810485"/>
      </right>
      <top style="medium">
        <color theme="3" tint="0.59999389629810485"/>
      </top>
      <bottom/>
      <diagonal/>
    </border>
    <border>
      <left style="medium">
        <color theme="3" tint="0.59999389629810485"/>
      </left>
      <right/>
      <top/>
      <bottom/>
      <diagonal/>
    </border>
    <border>
      <left/>
      <right style="medium">
        <color theme="3" tint="0.59999389629810485"/>
      </right>
      <top/>
      <bottom/>
      <diagonal/>
    </border>
    <border>
      <left style="medium">
        <color theme="3" tint="0.59999389629810485"/>
      </left>
      <right/>
      <top/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/>
      <diagonal/>
    </border>
    <border>
      <left style="medium">
        <color theme="3" tint="0.59999389629810485"/>
      </left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/>
      <top style="medium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 style="medium">
        <color theme="3" tint="0.59999389629810485"/>
      </right>
      <top style="medium">
        <color theme="3" tint="0.59999389629810485"/>
      </top>
      <bottom/>
      <diagonal/>
    </border>
    <border>
      <left/>
      <right/>
      <top/>
      <bottom style="medium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hair">
        <color theme="3" tint="0.59999389629810485"/>
      </top>
      <bottom style="medium">
        <color theme="3" tint="0.59999389629810485"/>
      </bottom>
      <diagonal/>
    </border>
    <border>
      <left/>
      <right style="medium">
        <color theme="3" tint="0.59999389629810485"/>
      </right>
      <top/>
      <bottom style="thin">
        <color indexed="64"/>
      </bottom>
      <diagonal/>
    </border>
    <border>
      <left style="hair">
        <color theme="3" tint="0.59999389629810485"/>
      </left>
      <right/>
      <top/>
      <bottom style="hair">
        <color theme="3" tint="0.59999389629810485"/>
      </bottom>
      <diagonal/>
    </border>
    <border>
      <left style="hair">
        <color theme="3" tint="0.59999389629810485"/>
      </left>
      <right/>
      <top style="medium">
        <color theme="3" tint="0.59999389629810485"/>
      </top>
      <bottom style="medium">
        <color theme="3" tint="0.59999389629810485"/>
      </bottom>
      <diagonal/>
    </border>
    <border>
      <left style="medium">
        <color theme="3" tint="0.59999389629810485"/>
      </left>
      <right/>
      <top/>
      <bottom style="hair">
        <color theme="3" tint="0.59999389629810485"/>
      </bottom>
      <diagonal/>
    </border>
    <border>
      <left style="medium">
        <color theme="3" tint="0.59999389629810485"/>
      </left>
      <right/>
      <top style="hair">
        <color theme="3" tint="0.59999389629810485"/>
      </top>
      <bottom style="hair">
        <color theme="3" tint="0.59999389629810485"/>
      </bottom>
      <diagonal/>
    </border>
    <border>
      <left style="medium">
        <color theme="3" tint="0.59999389629810485"/>
      </left>
      <right/>
      <top style="hair">
        <color theme="3" tint="0.59999389629810485"/>
      </top>
      <bottom style="medium">
        <color theme="3" tint="0.59999389629810485"/>
      </bottom>
      <diagonal/>
    </border>
    <border>
      <left style="dotted">
        <color theme="3" tint="0.59999389629810485"/>
      </left>
      <right style="dotted">
        <color theme="3" tint="0.59999389629810485"/>
      </right>
      <top style="dotted">
        <color theme="3" tint="0.59999389629810485"/>
      </top>
      <bottom style="dotted">
        <color theme="3" tint="0.59999389629810485"/>
      </bottom>
      <diagonal/>
    </border>
    <border>
      <left style="dotted">
        <color theme="3" tint="0.59999389629810485"/>
      </left>
      <right style="dotted">
        <color theme="3" tint="0.59999389629810485"/>
      </right>
      <top style="medium">
        <color theme="3" tint="0.59999389629810485"/>
      </top>
      <bottom style="dotted">
        <color theme="3" tint="0.59999389629810485"/>
      </bottom>
      <diagonal/>
    </border>
    <border>
      <left style="dotted">
        <color theme="3" tint="0.59999389629810485"/>
      </left>
      <right style="medium">
        <color theme="3" tint="0.59999389629810485"/>
      </right>
      <top style="medium">
        <color theme="3" tint="0.59999389629810485"/>
      </top>
      <bottom style="dotted">
        <color theme="3" tint="0.59999389629810485"/>
      </bottom>
      <diagonal/>
    </border>
    <border>
      <left style="dotted">
        <color theme="3" tint="0.59999389629810485"/>
      </left>
      <right style="medium">
        <color theme="3" tint="0.59999389629810485"/>
      </right>
      <top style="dotted">
        <color theme="3" tint="0.59999389629810485"/>
      </top>
      <bottom style="dotted">
        <color theme="3" tint="0.59999389629810485"/>
      </bottom>
      <diagonal/>
    </border>
    <border>
      <left style="medium">
        <color theme="3" tint="0.59999389629810485"/>
      </left>
      <right/>
      <top style="medium">
        <color theme="3" tint="0.59999389629810485"/>
      </top>
      <bottom style="hair">
        <color theme="3" tint="0.59999389629810485"/>
      </bottom>
      <diagonal/>
    </border>
    <border>
      <left style="hair">
        <color theme="3" tint="0.59999389629810485"/>
      </left>
      <right/>
      <top style="medium">
        <color theme="3" tint="0.59999389629810485"/>
      </top>
      <bottom style="hair">
        <color theme="3" tint="0.59999389629810485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3" tint="0.59999389629810485"/>
      </left>
      <right style="hair">
        <color theme="3" tint="0.59999389629810485"/>
      </right>
      <top style="medium">
        <color theme="3" tint="0.59999389629810485"/>
      </top>
      <bottom/>
      <diagonal/>
    </border>
    <border>
      <left/>
      <right style="dotted">
        <color theme="3" tint="0.59999389629810485"/>
      </right>
      <top style="medium">
        <color theme="3" tint="0.59999389629810485"/>
      </top>
      <bottom style="dotted">
        <color theme="3" tint="0.59999389629810485"/>
      </bottom>
      <diagonal/>
    </border>
    <border>
      <left/>
      <right style="dotted">
        <color theme="3" tint="0.59999389629810485"/>
      </right>
      <top style="dotted">
        <color theme="3" tint="0.59999389629810485"/>
      </top>
      <bottom style="dotted">
        <color theme="3" tint="0.59999389629810485"/>
      </bottom>
      <diagonal/>
    </border>
    <border>
      <left style="medium">
        <color theme="3" tint="0.59999389629810485"/>
      </left>
      <right/>
      <top style="hair">
        <color theme="3" tint="0.59999389629810485"/>
      </top>
      <bottom/>
      <diagonal/>
    </border>
    <border>
      <left style="hair">
        <color theme="3" tint="0.59999389629810485"/>
      </left>
      <right/>
      <top style="hair">
        <color theme="3" tint="0.59999389629810485"/>
      </top>
      <bottom/>
      <diagonal/>
    </border>
    <border>
      <left style="medium">
        <color theme="3" tint="0.59999389629810485"/>
      </left>
      <right style="medium">
        <color theme="3" tint="0.59999389629810485"/>
      </right>
      <top style="hair">
        <color theme="3" tint="0.59999389629810485"/>
      </top>
      <bottom/>
      <diagonal/>
    </border>
    <border>
      <left style="hair">
        <color theme="3" tint="0.59999389629810485"/>
      </left>
      <right style="medium">
        <color theme="3" tint="0.59999389629810485"/>
      </right>
      <top style="hair">
        <color theme="3" tint="0.59999389629810485"/>
      </top>
      <bottom/>
      <diagonal/>
    </border>
    <border>
      <left style="medium">
        <color theme="3" tint="0.59999389629810485"/>
      </left>
      <right/>
      <top style="dotted">
        <color theme="3" tint="0.59999389629810485"/>
      </top>
      <bottom/>
      <diagonal/>
    </border>
    <border>
      <left style="medium">
        <color theme="3" tint="0.59999389629810485"/>
      </left>
      <right/>
      <top style="medium">
        <color theme="3" tint="0.59999389629810485"/>
      </top>
      <bottom style="dotted">
        <color theme="3" tint="0.59999389629810485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204">
    <xf numFmtId="0" fontId="0" fillId="0" borderId="0" xfId="0"/>
    <xf numFmtId="0" fontId="0" fillId="0" borderId="0" xfId="0" applyAlignment="1">
      <alignment horizontal="center" vertical="center"/>
    </xf>
    <xf numFmtId="9" fontId="0" fillId="0" borderId="0" xfId="1" applyFont="1"/>
    <xf numFmtId="0" fontId="5" fillId="0" borderId="0" xfId="0" applyFont="1"/>
    <xf numFmtId="2" fontId="5" fillId="0" borderId="0" xfId="0" applyNumberFormat="1" applyFont="1"/>
    <xf numFmtId="166" fontId="5" fillId="0" borderId="0" xfId="0" applyNumberFormat="1" applyFont="1"/>
    <xf numFmtId="0" fontId="6" fillId="7" borderId="0" xfId="0" applyFont="1" applyFill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9" fontId="9" fillId="0" borderId="1" xfId="0" applyNumberFormat="1" applyFont="1" applyBorder="1"/>
    <xf numFmtId="1" fontId="4" fillId="0" borderId="1" xfId="0" applyNumberFormat="1" applyFont="1" applyBorder="1"/>
    <xf numFmtId="20" fontId="5" fillId="0" borderId="12" xfId="0" applyNumberFormat="1" applyFont="1" applyBorder="1"/>
    <xf numFmtId="0" fontId="6" fillId="7" borderId="4" xfId="0" applyFont="1" applyFill="1" applyBorder="1" applyAlignment="1">
      <alignment horizontal="center" vertical="center"/>
    </xf>
    <xf numFmtId="20" fontId="8" fillId="6" borderId="6" xfId="0" applyNumberFormat="1" applyFont="1" applyFill="1" applyBorder="1" applyAlignment="1">
      <alignment horizontal="center" vertical="center"/>
    </xf>
    <xf numFmtId="20" fontId="8" fillId="6" borderId="13" xfId="0" applyNumberFormat="1" applyFont="1" applyFill="1" applyBorder="1" applyAlignment="1">
      <alignment horizontal="center" vertical="center"/>
    </xf>
    <xf numFmtId="20" fontId="8" fillId="6" borderId="7" xfId="0" applyNumberFormat="1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167" fontId="4" fillId="0" borderId="4" xfId="3" applyNumberFormat="1" applyFont="1" applyBorder="1"/>
    <xf numFmtId="0" fontId="4" fillId="0" borderId="5" xfId="0" applyFont="1" applyBorder="1"/>
    <xf numFmtId="167" fontId="4" fillId="0" borderId="6" xfId="3" applyNumberFormat="1" applyFont="1" applyBorder="1"/>
    <xf numFmtId="0" fontId="4" fillId="0" borderId="7" xfId="0" applyFont="1" applyBorder="1"/>
    <xf numFmtId="0" fontId="12" fillId="0" borderId="0" xfId="0" applyFont="1"/>
    <xf numFmtId="0" fontId="13" fillId="0" borderId="0" xfId="0" applyFont="1"/>
    <xf numFmtId="0" fontId="13" fillId="0" borderId="9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165" fontId="13" fillId="0" borderId="4" xfId="0" applyNumberFormat="1" applyFont="1" applyBorder="1" applyAlignment="1">
      <alignment horizontal="center" vertical="center"/>
    </xf>
    <xf numFmtId="165" fontId="14" fillId="0" borderId="0" xfId="0" applyNumberFormat="1" applyFont="1" applyAlignment="1">
      <alignment horizontal="center" vertical="center"/>
    </xf>
    <xf numFmtId="2" fontId="13" fillId="0" borderId="0" xfId="0" applyNumberFormat="1" applyFont="1"/>
    <xf numFmtId="165" fontId="13" fillId="0" borderId="6" xfId="0" applyNumberFormat="1" applyFont="1" applyBorder="1" applyAlignment="1">
      <alignment horizontal="center" vertical="center"/>
    </xf>
    <xf numFmtId="165" fontId="14" fillId="0" borderId="13" xfId="0" applyNumberFormat="1" applyFont="1" applyBorder="1" applyAlignment="1">
      <alignment horizontal="center" vertical="center"/>
    </xf>
    <xf numFmtId="2" fontId="13" fillId="0" borderId="13" xfId="0" applyNumberFormat="1" applyFont="1" applyBorder="1"/>
    <xf numFmtId="0" fontId="0" fillId="10" borderId="0" xfId="0" applyFill="1"/>
    <xf numFmtId="0" fontId="5" fillId="10" borderId="0" xfId="0" applyFont="1" applyFill="1"/>
    <xf numFmtId="0" fontId="4" fillId="10" borderId="0" xfId="0" applyFont="1" applyFill="1"/>
    <xf numFmtId="0" fontId="5" fillId="10" borderId="0" xfId="0" applyFont="1" applyFill="1" applyAlignment="1">
      <alignment horizontal="center"/>
    </xf>
    <xf numFmtId="20" fontId="5" fillId="10" borderId="0" xfId="0" applyNumberFormat="1" applyFont="1" applyFill="1" applyAlignment="1">
      <alignment horizontal="center"/>
    </xf>
    <xf numFmtId="0" fontId="9" fillId="10" borderId="0" xfId="0" applyFont="1" applyFill="1" applyAlignment="1">
      <alignment wrapText="1"/>
    </xf>
    <xf numFmtId="0" fontId="0" fillId="10" borderId="0" xfId="0" applyFill="1" applyAlignment="1">
      <alignment horizontal="center"/>
    </xf>
    <xf numFmtId="0" fontId="5" fillId="10" borderId="0" xfId="0" applyFont="1" applyFill="1" applyAlignment="1">
      <alignment horizontal="left"/>
    </xf>
    <xf numFmtId="0" fontId="4" fillId="8" borderId="0" xfId="0" applyFont="1" applyFill="1"/>
    <xf numFmtId="0" fontId="4" fillId="3" borderId="0" xfId="0" applyFont="1" applyFill="1"/>
    <xf numFmtId="9" fontId="17" fillId="10" borderId="0" xfId="1" applyFont="1" applyFill="1" applyBorder="1"/>
    <xf numFmtId="0" fontId="17" fillId="10" borderId="0" xfId="0" applyFont="1" applyFill="1"/>
    <xf numFmtId="0" fontId="8" fillId="1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1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20" fontId="20" fillId="11" borderId="2" xfId="0" quotePrefix="1" applyNumberFormat="1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1" fillId="10" borderId="4" xfId="0" applyFont="1" applyFill="1" applyBorder="1" applyAlignment="1">
      <alignment horizontal="center" vertical="center"/>
    </xf>
    <xf numFmtId="0" fontId="21" fillId="10" borderId="0" xfId="0" applyFont="1" applyFill="1" applyBorder="1" applyAlignment="1">
      <alignment horizontal="center" vertical="center"/>
    </xf>
    <xf numFmtId="0" fontId="21" fillId="10" borderId="0" xfId="0" applyFont="1" applyFill="1" applyBorder="1"/>
    <xf numFmtId="0" fontId="21" fillId="10" borderId="0" xfId="0" applyFont="1" applyFill="1"/>
    <xf numFmtId="0" fontId="24" fillId="10" borderId="0" xfId="0" applyFont="1" applyFill="1"/>
    <xf numFmtId="0" fontId="26" fillId="10" borderId="0" xfId="0" applyFont="1" applyFill="1"/>
    <xf numFmtId="0" fontId="27" fillId="10" borderId="0" xfId="0" applyFont="1" applyFill="1"/>
    <xf numFmtId="0" fontId="13" fillId="10" borderId="0" xfId="0" applyFont="1" applyFill="1"/>
    <xf numFmtId="0" fontId="0" fillId="10" borderId="0" xfId="0" applyFill="1" applyAlignment="1">
      <alignment horizontal="center" vertical="center"/>
    </xf>
    <xf numFmtId="0" fontId="12" fillId="10" borderId="0" xfId="0" applyFont="1" applyFill="1"/>
    <xf numFmtId="14" fontId="0" fillId="10" borderId="0" xfId="0" applyNumberFormat="1" applyFill="1" applyAlignment="1">
      <alignment horizontal="center" vertical="center"/>
    </xf>
    <xf numFmtId="20" fontId="0" fillId="10" borderId="0" xfId="0" applyNumberFormat="1" applyFill="1"/>
    <xf numFmtId="0" fontId="18" fillId="12" borderId="0" xfId="0" applyFont="1" applyFill="1" applyAlignment="1">
      <alignment vertical="center"/>
    </xf>
    <xf numFmtId="20" fontId="28" fillId="12" borderId="0" xfId="0" applyNumberFormat="1" applyFont="1" applyFill="1" applyAlignment="1">
      <alignment horizontal="center" vertical="center"/>
    </xf>
    <xf numFmtId="0" fontId="4" fillId="8" borderId="0" xfId="0" applyFont="1" applyFill="1" applyAlignment="1">
      <alignment wrapText="1"/>
    </xf>
    <xf numFmtId="0" fontId="4" fillId="9" borderId="0" xfId="0" applyFont="1" applyFill="1"/>
    <xf numFmtId="0" fontId="4" fillId="10" borderId="0" xfId="0" applyFont="1" applyFill="1" applyAlignment="1">
      <alignment horizontal="center"/>
    </xf>
    <xf numFmtId="9" fontId="5" fillId="0" borderId="0" xfId="1" applyFont="1" applyFill="1" applyBorder="1" applyAlignment="1">
      <alignment horizontal="center"/>
    </xf>
    <xf numFmtId="2" fontId="13" fillId="0" borderId="5" xfId="0" applyNumberFormat="1" applyFont="1" applyBorder="1" applyAlignment="1">
      <alignment horizontal="center"/>
    </xf>
    <xf numFmtId="2" fontId="13" fillId="0" borderId="16" xfId="0" applyNumberFormat="1" applyFont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0" fillId="0" borderId="0" xfId="0" applyBorder="1"/>
    <xf numFmtId="0" fontId="0" fillId="0" borderId="13" xfId="0" applyBorder="1"/>
    <xf numFmtId="0" fontId="0" fillId="0" borderId="1" xfId="0" applyBorder="1"/>
    <xf numFmtId="165" fontId="0" fillId="0" borderId="1" xfId="0" applyNumberFormat="1" applyBorder="1"/>
    <xf numFmtId="165" fontId="0" fillId="0" borderId="0" xfId="0" applyNumberFormat="1"/>
    <xf numFmtId="20" fontId="5" fillId="10" borderId="6" xfId="0" applyNumberFormat="1" applyFont="1" applyFill="1" applyBorder="1" applyAlignment="1">
      <alignment horizontal="center"/>
    </xf>
    <xf numFmtId="20" fontId="5" fillId="10" borderId="6" xfId="0" applyNumberFormat="1" applyFont="1" applyFill="1" applyBorder="1"/>
    <xf numFmtId="20" fontId="5" fillId="10" borderId="1" xfId="0" applyNumberFormat="1" applyFont="1" applyFill="1" applyBorder="1" applyAlignment="1">
      <alignment horizontal="center"/>
    </xf>
    <xf numFmtId="20" fontId="5" fillId="10" borderId="1" xfId="0" applyNumberFormat="1" applyFont="1" applyFill="1" applyBorder="1"/>
    <xf numFmtId="0" fontId="6" fillId="7" borderId="0" xfId="0" applyFont="1" applyFill="1" applyBorder="1" applyAlignment="1">
      <alignment horizontal="center" vertical="center"/>
    </xf>
    <xf numFmtId="1" fontId="20" fillId="11" borderId="10" xfId="0" quotePrefix="1" applyNumberFormat="1" applyFont="1" applyFill="1" applyBorder="1" applyAlignment="1">
      <alignment horizontal="center" vertical="center" wrapText="1"/>
    </xf>
    <xf numFmtId="0" fontId="17" fillId="0" borderId="9" xfId="0" quotePrefix="1" applyFont="1" applyFill="1" applyBorder="1" applyAlignment="1">
      <alignment horizontal="center" vertical="center" wrapText="1"/>
    </xf>
    <xf numFmtId="0" fontId="30" fillId="10" borderId="0" xfId="0" applyFont="1" applyFill="1" applyAlignment="1">
      <alignment horizontal="center" vertical="center"/>
    </xf>
    <xf numFmtId="0" fontId="5" fillId="3" borderId="26" xfId="0" applyFont="1" applyFill="1" applyBorder="1" applyAlignment="1">
      <alignment horizontal="center" vertical="center"/>
    </xf>
    <xf numFmtId="0" fontId="5" fillId="3" borderId="27" xfId="0" applyFont="1" applyFill="1" applyBorder="1" applyAlignment="1">
      <alignment horizontal="center" vertical="center"/>
    </xf>
    <xf numFmtId="1" fontId="20" fillId="11" borderId="9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4" fontId="8" fillId="4" borderId="29" xfId="0" applyNumberFormat="1" applyFont="1" applyFill="1" applyBorder="1" applyAlignment="1">
      <alignment horizontal="center" vertical="center" textRotation="90"/>
    </xf>
    <xf numFmtId="20" fontId="11" fillId="8" borderId="28" xfId="2" applyNumberFormat="1" applyFont="1" applyFill="1" applyBorder="1" applyAlignment="1" applyProtection="1">
      <alignment horizontal="center" vertical="center"/>
      <protection hidden="1"/>
    </xf>
    <xf numFmtId="20" fontId="11" fillId="0" borderId="28" xfId="2" applyNumberFormat="1" applyFont="1" applyFill="1" applyBorder="1" applyAlignment="1" applyProtection="1">
      <alignment horizontal="center" vertical="center"/>
      <protection hidden="1"/>
    </xf>
    <xf numFmtId="164" fontId="31" fillId="14" borderId="10" xfId="0" quotePrefix="1" applyNumberFormat="1" applyFont="1" applyFill="1" applyBorder="1" applyAlignment="1"/>
    <xf numFmtId="164" fontId="31" fillId="14" borderId="9" xfId="0" quotePrefix="1" applyNumberFormat="1" applyFont="1" applyFill="1" applyBorder="1" applyAlignment="1"/>
    <xf numFmtId="1" fontId="20" fillId="11" borderId="9" xfId="0" quotePrefix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10" borderId="0" xfId="0" quotePrefix="1" applyFill="1"/>
    <xf numFmtId="0" fontId="6" fillId="10" borderId="8" xfId="0" applyFont="1" applyFill="1" applyBorder="1" applyAlignment="1">
      <alignment horizontal="center" vertical="center"/>
    </xf>
    <xf numFmtId="0" fontId="17" fillId="10" borderId="0" xfId="0" applyFont="1" applyFill="1" applyAlignment="1">
      <alignment wrapText="1"/>
    </xf>
    <xf numFmtId="20" fontId="11" fillId="10" borderId="28" xfId="2" applyNumberFormat="1" applyFont="1" applyFill="1" applyBorder="1" applyAlignment="1" applyProtection="1">
      <alignment horizontal="center" vertical="center"/>
      <protection hidden="1"/>
    </xf>
    <xf numFmtId="9" fontId="9" fillId="0" borderId="1" xfId="0" applyNumberFormat="1" applyFont="1" applyBorder="1" applyAlignment="1">
      <alignment horizontal="center"/>
    </xf>
    <xf numFmtId="0" fontId="5" fillId="3" borderId="3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center" vertical="center"/>
    </xf>
    <xf numFmtId="0" fontId="5" fillId="3" borderId="32" xfId="0" applyFont="1" applyFill="1" applyBorder="1" applyAlignment="1">
      <alignment horizontal="center"/>
    </xf>
    <xf numFmtId="9" fontId="35" fillId="0" borderId="10" xfId="0" applyNumberFormat="1" applyFont="1" applyBorder="1"/>
    <xf numFmtId="9" fontId="35" fillId="0" borderId="1" xfId="0" applyNumberFormat="1" applyFont="1" applyBorder="1"/>
    <xf numFmtId="9" fontId="35" fillId="0" borderId="0" xfId="0" applyNumberFormat="1" applyFont="1" applyBorder="1"/>
    <xf numFmtId="0" fontId="36" fillId="0" borderId="0" xfId="0" applyFont="1"/>
    <xf numFmtId="17" fontId="37" fillId="0" borderId="10" xfId="0" applyNumberFormat="1" applyFont="1" applyBorder="1"/>
    <xf numFmtId="17" fontId="37" fillId="0" borderId="1" xfId="0" applyNumberFormat="1" applyFont="1" applyBorder="1"/>
    <xf numFmtId="20" fontId="34" fillId="11" borderId="2" xfId="0" quotePrefix="1" applyNumberFormat="1" applyFont="1" applyFill="1" applyBorder="1" applyAlignment="1">
      <alignment horizontal="center" vertical="center" wrapText="1"/>
    </xf>
    <xf numFmtId="1" fontId="34" fillId="11" borderId="9" xfId="0" quotePrefix="1" applyNumberFormat="1" applyFont="1" applyFill="1" applyBorder="1" applyAlignment="1">
      <alignment horizontal="center" vertical="center" wrapText="1"/>
    </xf>
    <xf numFmtId="1" fontId="18" fillId="11" borderId="9" xfId="0" quotePrefix="1" applyNumberFormat="1" applyFont="1" applyFill="1" applyBorder="1" applyAlignment="1">
      <alignment horizontal="center" vertical="center" wrapText="1"/>
    </xf>
    <xf numFmtId="1" fontId="18" fillId="11" borderId="1" xfId="0" quotePrefix="1" applyNumberFormat="1" applyFont="1" applyFill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9" fontId="35" fillId="0" borderId="4" xfId="0" applyNumberFormat="1" applyFont="1" applyBorder="1"/>
    <xf numFmtId="0" fontId="36" fillId="0" borderId="0" xfId="0" applyFont="1" applyBorder="1"/>
    <xf numFmtId="0" fontId="38" fillId="0" borderId="8" xfId="0" applyFont="1" applyBorder="1"/>
    <xf numFmtId="0" fontId="38" fillId="0" borderId="1" xfId="0" applyFont="1" applyBorder="1"/>
    <xf numFmtId="0" fontId="36" fillId="0" borderId="1" xfId="0" applyFont="1" applyBorder="1"/>
    <xf numFmtId="0" fontId="39" fillId="3" borderId="19" xfId="0" applyFont="1" applyFill="1" applyBorder="1" applyAlignment="1">
      <alignment horizontal="center" vertical="center"/>
    </xf>
    <xf numFmtId="0" fontId="39" fillId="3" borderId="17" xfId="0" applyFont="1" applyFill="1" applyBorder="1" applyAlignment="1">
      <alignment horizontal="center" vertical="center"/>
    </xf>
    <xf numFmtId="0" fontId="39" fillId="3" borderId="19" xfId="0" applyFont="1" applyFill="1" applyBorder="1" applyAlignment="1">
      <alignment horizontal="center"/>
    </xf>
    <xf numFmtId="9" fontId="35" fillId="0" borderId="1" xfId="0" applyNumberFormat="1" applyFont="1" applyBorder="1" applyAlignment="1">
      <alignment horizontal="center"/>
    </xf>
    <xf numFmtId="165" fontId="36" fillId="0" borderId="1" xfId="0" applyNumberFormat="1" applyFont="1" applyBorder="1"/>
    <xf numFmtId="0" fontId="39" fillId="3" borderId="20" xfId="0" applyFont="1" applyFill="1" applyBorder="1" applyAlignment="1">
      <alignment horizontal="center" vertical="center"/>
    </xf>
    <xf numFmtId="0" fontId="39" fillId="3" borderId="14" xfId="0" applyFont="1" applyFill="1" applyBorder="1" applyAlignment="1">
      <alignment horizontal="center" vertical="center"/>
    </xf>
    <xf numFmtId="0" fontId="39" fillId="3" borderId="20" xfId="0" applyFont="1" applyFill="1" applyBorder="1" applyAlignment="1">
      <alignment horizontal="center"/>
    </xf>
    <xf numFmtId="0" fontId="39" fillId="3" borderId="32" xfId="0" applyFont="1" applyFill="1" applyBorder="1" applyAlignment="1">
      <alignment horizontal="center" vertical="center"/>
    </xf>
    <xf numFmtId="0" fontId="39" fillId="3" borderId="35" xfId="0" applyFont="1" applyFill="1" applyBorder="1" applyAlignment="1">
      <alignment horizontal="center" vertical="center"/>
    </xf>
    <xf numFmtId="0" fontId="39" fillId="3" borderId="34" xfId="0" applyFont="1" applyFill="1" applyBorder="1" applyAlignment="1">
      <alignment horizontal="center" vertical="center"/>
    </xf>
    <xf numFmtId="167" fontId="33" fillId="0" borderId="23" xfId="0" applyNumberFormat="1" applyFont="1" applyBorder="1"/>
    <xf numFmtId="167" fontId="33" fillId="0" borderId="24" xfId="0" applyNumberFormat="1" applyFont="1" applyBorder="1"/>
    <xf numFmtId="167" fontId="33" fillId="0" borderId="4" xfId="0" applyNumberFormat="1" applyFont="1" applyBorder="1"/>
    <xf numFmtId="167" fontId="33" fillId="0" borderId="0" xfId="0" applyNumberFormat="1" applyFont="1" applyBorder="1"/>
    <xf numFmtId="167" fontId="33" fillId="0" borderId="31" xfId="0" applyNumberFormat="1" applyFont="1" applyBorder="1"/>
    <xf numFmtId="167" fontId="33" fillId="0" borderId="22" xfId="0" applyNumberFormat="1" applyFont="1" applyBorder="1"/>
    <xf numFmtId="167" fontId="33" fillId="0" borderId="25" xfId="0" applyNumberFormat="1" applyFont="1" applyBorder="1"/>
    <xf numFmtId="167" fontId="33" fillId="0" borderId="13" xfId="0" applyNumberFormat="1" applyFont="1" applyBorder="1"/>
    <xf numFmtId="0" fontId="39" fillId="3" borderId="32" xfId="0" applyFont="1" applyFill="1" applyBorder="1" applyAlignment="1">
      <alignment horizontal="center"/>
    </xf>
    <xf numFmtId="167" fontId="33" fillId="0" borderId="36" xfId="0" applyNumberFormat="1" applyFont="1" applyBorder="1"/>
    <xf numFmtId="167" fontId="33" fillId="0" borderId="37" xfId="0" applyNumberFormat="1" applyFont="1" applyBorder="1"/>
    <xf numFmtId="167" fontId="33" fillId="0" borderId="30" xfId="0" applyNumberFormat="1" applyFont="1" applyBorder="1"/>
    <xf numFmtId="167" fontId="40" fillId="0" borderId="10" xfId="0" applyNumberFormat="1" applyFont="1" applyBorder="1"/>
    <xf numFmtId="167" fontId="36" fillId="0" borderId="1" xfId="0" applyNumberFormat="1" applyFont="1" applyBorder="1"/>
    <xf numFmtId="0" fontId="13" fillId="11" borderId="9" xfId="0" applyFont="1" applyFill="1" applyBorder="1" applyAlignment="1">
      <alignment horizontal="center" vertical="center" wrapText="1"/>
    </xf>
    <xf numFmtId="0" fontId="13" fillId="11" borderId="10" xfId="0" applyFont="1" applyFill="1" applyBorder="1" applyAlignment="1">
      <alignment horizontal="center" vertical="center" wrapText="1"/>
    </xf>
    <xf numFmtId="0" fontId="13" fillId="11" borderId="11" xfId="0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4" fillId="10" borderId="0" xfId="0" applyFont="1" applyFill="1" applyAlignment="1">
      <alignment horizontal="left" wrapText="1"/>
    </xf>
    <xf numFmtId="0" fontId="4" fillId="10" borderId="0" xfId="0" applyFont="1" applyFill="1" applyAlignment="1">
      <alignment horizontal="left"/>
    </xf>
    <xf numFmtId="0" fontId="15" fillId="9" borderId="0" xfId="0" applyFont="1" applyFill="1" applyAlignment="1">
      <alignment horizontal="left"/>
    </xf>
    <xf numFmtId="0" fontId="16" fillId="9" borderId="0" xfId="0" applyFont="1" applyFill="1" applyAlignment="1">
      <alignment horizontal="left"/>
    </xf>
    <xf numFmtId="0" fontId="5" fillId="13" borderId="9" xfId="0" applyFont="1" applyFill="1" applyBorder="1" applyAlignment="1">
      <alignment horizontal="center"/>
    </xf>
    <xf numFmtId="0" fontId="5" fillId="13" borderId="10" xfId="0" applyFont="1" applyFill="1" applyBorder="1" applyAlignment="1">
      <alignment horizontal="center"/>
    </xf>
    <xf numFmtId="0" fontId="5" fillId="13" borderId="11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left" vertical="center"/>
    </xf>
    <xf numFmtId="0" fontId="17" fillId="10" borderId="0" xfId="0" applyFont="1" applyFill="1" applyAlignment="1">
      <alignment horizontal="left" wrapText="1"/>
    </xf>
    <xf numFmtId="0" fontId="20" fillId="5" borderId="9" xfId="0" applyFont="1" applyFill="1" applyBorder="1" applyAlignment="1">
      <alignment horizontal="center"/>
    </xf>
    <xf numFmtId="0" fontId="20" fillId="5" borderId="10" xfId="0" applyFont="1" applyFill="1" applyBorder="1" applyAlignment="1">
      <alignment horizontal="center"/>
    </xf>
    <xf numFmtId="0" fontId="20" fillId="5" borderId="11" xfId="0" applyFont="1" applyFill="1" applyBorder="1" applyAlignment="1">
      <alignment horizontal="center"/>
    </xf>
    <xf numFmtId="0" fontId="31" fillId="14" borderId="10" xfId="0" applyFont="1" applyFill="1" applyBorder="1" applyAlignment="1">
      <alignment horizontal="left"/>
    </xf>
    <xf numFmtId="0" fontId="31" fillId="14" borderId="11" xfId="0" applyFont="1" applyFill="1" applyBorder="1" applyAlignment="1">
      <alignment horizontal="left"/>
    </xf>
    <xf numFmtId="0" fontId="25" fillId="10" borderId="6" xfId="0" quotePrefix="1" applyFont="1" applyFill="1" applyBorder="1" applyAlignment="1">
      <alignment horizontal="center" vertical="center" wrapText="1"/>
    </xf>
    <xf numFmtId="0" fontId="25" fillId="10" borderId="13" xfId="0" quotePrefix="1" applyFont="1" applyFill="1" applyBorder="1" applyAlignment="1">
      <alignment horizontal="center" vertical="center" wrapText="1"/>
    </xf>
    <xf numFmtId="0" fontId="5" fillId="9" borderId="9" xfId="0" applyFont="1" applyFill="1" applyBorder="1" applyAlignment="1">
      <alignment horizontal="left"/>
    </xf>
    <xf numFmtId="0" fontId="5" fillId="9" borderId="11" xfId="0" applyFont="1" applyFill="1" applyBorder="1" applyAlignment="1">
      <alignment horizontal="left"/>
    </xf>
    <xf numFmtId="0" fontId="6" fillId="10" borderId="2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 vertical="center"/>
    </xf>
    <xf numFmtId="0" fontId="6" fillId="10" borderId="8" xfId="0" applyFont="1" applyFill="1" applyBorder="1" applyAlignment="1">
      <alignment horizontal="center"/>
    </xf>
    <xf numFmtId="0" fontId="6" fillId="10" borderId="3" xfId="0" applyFont="1" applyFill="1" applyBorder="1" applyAlignment="1">
      <alignment horizontal="center"/>
    </xf>
    <xf numFmtId="1" fontId="20" fillId="11" borderId="9" xfId="0" quotePrefix="1" applyNumberFormat="1" applyFont="1" applyFill="1" applyBorder="1" applyAlignment="1">
      <alignment horizontal="center" vertical="center" wrapText="1"/>
    </xf>
    <xf numFmtId="1" fontId="20" fillId="11" borderId="11" xfId="0" quotePrefix="1" applyNumberFormat="1" applyFont="1" applyFill="1" applyBorder="1" applyAlignment="1">
      <alignment horizontal="center" vertical="center" wrapText="1"/>
    </xf>
    <xf numFmtId="0" fontId="19" fillId="8" borderId="10" xfId="0" quotePrefix="1" applyFont="1" applyFill="1" applyBorder="1" applyAlignment="1">
      <alignment horizontal="center" vertical="center" wrapText="1"/>
    </xf>
    <xf numFmtId="0" fontId="19" fillId="8" borderId="10" xfId="0" applyFont="1" applyFill="1" applyBorder="1" applyAlignment="1">
      <alignment horizontal="center" vertical="center" wrapText="1"/>
    </xf>
    <xf numFmtId="0" fontId="19" fillId="8" borderId="11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/>
    </xf>
    <xf numFmtId="0" fontId="23" fillId="4" borderId="13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7" borderId="9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left"/>
    </xf>
    <xf numFmtId="0" fontId="23" fillId="7" borderId="0" xfId="0" applyFont="1" applyFill="1" applyAlignment="1">
      <alignment horizontal="center"/>
    </xf>
    <xf numFmtId="0" fontId="5" fillId="12" borderId="9" xfId="0" applyFont="1" applyFill="1" applyBorder="1" applyAlignment="1">
      <alignment horizontal="left"/>
    </xf>
    <xf numFmtId="0" fontId="5" fillId="12" borderId="11" xfId="0" applyFont="1" applyFill="1" applyBorder="1" applyAlignment="1">
      <alignment horizontal="left"/>
    </xf>
    <xf numFmtId="0" fontId="23" fillId="6" borderId="0" xfId="0" applyFont="1" applyFill="1" applyAlignment="1">
      <alignment horizontal="center"/>
    </xf>
    <xf numFmtId="0" fontId="29" fillId="15" borderId="9" xfId="0" applyFont="1" applyFill="1" applyBorder="1" applyAlignment="1">
      <alignment horizontal="center" vertical="center" wrapText="1"/>
    </xf>
    <xf numFmtId="0" fontId="29" fillId="15" borderId="11" xfId="0" applyFont="1" applyFill="1" applyBorder="1" applyAlignment="1">
      <alignment horizontal="center" vertical="center" wrapText="1"/>
    </xf>
    <xf numFmtId="0" fontId="34" fillId="5" borderId="9" xfId="0" applyFont="1" applyFill="1" applyBorder="1" applyAlignment="1">
      <alignment horizontal="center"/>
    </xf>
    <xf numFmtId="0" fontId="34" fillId="5" borderId="10" xfId="0" applyFont="1" applyFill="1" applyBorder="1" applyAlignment="1">
      <alignment horizontal="center"/>
    </xf>
    <xf numFmtId="1" fontId="34" fillId="11" borderId="9" xfId="0" quotePrefix="1" applyNumberFormat="1" applyFont="1" applyFill="1" applyBorder="1" applyAlignment="1">
      <alignment horizontal="center" vertical="center" wrapText="1"/>
    </xf>
    <xf numFmtId="1" fontId="34" fillId="11" borderId="11" xfId="0" quotePrefix="1" applyNumberFormat="1" applyFont="1" applyFill="1" applyBorder="1" applyAlignment="1">
      <alignment horizontal="center" vertical="center" wrapText="1"/>
    </xf>
    <xf numFmtId="164" fontId="18" fillId="4" borderId="9" xfId="0" quotePrefix="1" applyNumberFormat="1" applyFont="1" applyFill="1" applyBorder="1" applyAlignment="1">
      <alignment horizontal="center"/>
    </xf>
    <xf numFmtId="164" fontId="18" fillId="4" borderId="10" xfId="0" quotePrefix="1" applyNumberFormat="1" applyFont="1" applyFill="1" applyBorder="1" applyAlignment="1">
      <alignment horizontal="center"/>
    </xf>
    <xf numFmtId="0" fontId="18" fillId="4" borderId="10" xfId="0" applyFont="1" applyFill="1" applyBorder="1" applyAlignment="1">
      <alignment horizontal="left"/>
    </xf>
    <xf numFmtId="9" fontId="22" fillId="10" borderId="0" xfId="1" applyFont="1" applyFill="1" applyBorder="1" applyAlignment="1">
      <alignment horizontal="left" wrapText="1"/>
    </xf>
  </cellXfs>
  <cellStyles count="4">
    <cellStyle name="ATF relevé d'heures" xfId="2" xr:uid="{B3EE8F21-9797-4C9A-ADFC-1786E35A4D76}"/>
    <cellStyle name="Milliers" xfId="3" builtinId="3"/>
    <cellStyle name="Normal" xfId="0" builtinId="0"/>
    <cellStyle name="Pourcentage" xfId="1" builtinId="5"/>
  </cellStyles>
  <dxfs count="84"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D8E4DA"/>
      <color rgb="FF7BA583"/>
      <color rgb="FFFFFFE7"/>
      <color rgb="FFD1F7FF"/>
      <color rgb="FFE3D1FF"/>
      <color rgb="FFFFFF5D"/>
      <color rgb="FFEFF2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Drop" dropStyle="combo" dx="31" fmlaLink="$B$2" fmlaRange="Feuil8!$D$3:$D$14" noThreeD="1" sel="1" val="0"/>
</file>

<file path=xl/ctrlProps/ctrlProp2.xml><?xml version="1.0" encoding="utf-8"?>
<formControlPr xmlns="http://schemas.microsoft.com/office/spreadsheetml/2009/9/main" objectType="Drop" dropStyle="combo" dx="31" fmlaLink="$D$2" fmlaRange="Feuil8!$F$3:$F$5" noThreeD="1" sel="2" val="0"/>
</file>

<file path=xl/ctrlProps/ctrlProp3.xml><?xml version="1.0" encoding="utf-8"?>
<formControlPr xmlns="http://schemas.microsoft.com/office/spreadsheetml/2009/9/main" objectType="Drop" dropStyle="combo" dx="31" fmlaLink="$B$2" fmlaRange="Feuil8!$D$3:$D$14" noThreeD="1" sel="2" val="0"/>
</file>

<file path=xl/ctrlProps/ctrlProp4.xml><?xml version="1.0" encoding="utf-8"?>
<formControlPr xmlns="http://schemas.microsoft.com/office/spreadsheetml/2009/9/main" objectType="Drop" dropStyle="combo" dx="31" fmlaLink="$D$2" fmlaRange="Feuil8!$F$3:$F$5" noThreeD="1" sel="2" val="0"/>
</file>

<file path=xl/ctrlProps/ctrlProp5.xml><?xml version="1.0" encoding="utf-8"?>
<formControlPr xmlns="http://schemas.microsoft.com/office/spreadsheetml/2009/9/main" objectType="Drop" dropStyle="combo" dx="31" fmlaLink="$B$2" fmlaRange="Feuil8!$D$3:$D$14" noThreeD="1" sel="3" val="2"/>
</file>

<file path=xl/ctrlProps/ctrlProp6.xml><?xml version="1.0" encoding="utf-8"?>
<formControlPr xmlns="http://schemas.microsoft.com/office/spreadsheetml/2009/9/main" objectType="Drop" dropStyle="combo" dx="31" fmlaLink="$D$2" fmlaRange="Feuil8!$F$3:$F$5" noThreeD="1" sel="2" val="0"/>
</file>

<file path=xl/ctrlProps/ctrlProp7.xml><?xml version="1.0" encoding="utf-8"?>
<formControlPr xmlns="http://schemas.microsoft.com/office/spreadsheetml/2009/9/main" objectType="Drop" dropStyle="combo" dx="31" fmlaLink="$B$2" fmlaRange="Feuil8!$D$3:$D$14" noThreeD="1" sel="4" val="0"/>
</file>

<file path=xl/ctrlProps/ctrlProp8.xml><?xml version="1.0" encoding="utf-8"?>
<formControlPr xmlns="http://schemas.microsoft.com/office/spreadsheetml/2009/9/main" objectType="Drop" dropStyle="combo" dx="31" fmlaLink="$D$2" fmlaRange="Feuil8!$F$3:$F$5" noThreeD="1" sel="2" val="0"/>
</file>

<file path=xl/ctrlProps/ctrlProp9.xml><?xml version="1.0" encoding="utf-8"?>
<formControlPr xmlns="http://schemas.microsoft.com/office/spreadsheetml/2009/9/main" objectType="Drop" dropStyle="combo" dx="31" fmlaLink="$B$2" fmlaRange="Feuil8!$D$3:$D$14" noThreeD="1" sel="5" val="3"/>
</file>

<file path=xl/ctrlProps/ctrlProp10.xml><?xml version="1.0" encoding="utf-8"?>
<formControlPr xmlns="http://schemas.microsoft.com/office/spreadsheetml/2009/9/main" objectType="Drop" dropStyle="combo" dx="31" fmlaLink="$D$2" fmlaRange="Feuil8!$F$3:$F$5" noThreeD="1" sel="2" val="0"/>
</file>

<file path=xl/ctrlProps/ctrlProp11.xml><?xml version="1.0" encoding="utf-8"?>
<formControlPr xmlns="http://schemas.microsoft.com/office/spreadsheetml/2009/9/main" objectType="Drop" dropStyle="combo" dx="31" fmlaLink="$B$2" fmlaRange="Feuil8!$D$3:$D$14" noThreeD="1" sel="6" val="3"/>
</file>

<file path=xl/ctrlProps/ctrlProp12.xml><?xml version="1.0" encoding="utf-8"?>
<formControlPr xmlns="http://schemas.microsoft.com/office/spreadsheetml/2009/9/main" objectType="Drop" dropStyle="combo" dx="31" fmlaLink="$D$2" fmlaRange="Feuil8!$F$3:$F$5" noThreeD="1" sel="2" val="0"/>
</file>

<file path=xl/ctrlProps/ctrlProp13.xml><?xml version="1.0" encoding="utf-8"?>
<formControlPr xmlns="http://schemas.microsoft.com/office/spreadsheetml/2009/9/main" objectType="Drop" dropStyle="combo" dx="31" fmlaLink="$B$2" fmlaRange="Feuil8!$D$3:$D$14" noThreeD="1" sel="7" val="4"/>
</file>

<file path=xl/ctrlProps/ctrlProp14.xml><?xml version="1.0" encoding="utf-8"?>
<formControlPr xmlns="http://schemas.microsoft.com/office/spreadsheetml/2009/9/main" objectType="Drop" dropStyle="combo" dx="31" fmlaLink="$D$2" fmlaRange="Feuil8!$F$3:$F$5" noThreeD="1" sel="2" val="0"/>
</file>

<file path=xl/ctrlProps/ctrlProp15.xml><?xml version="1.0" encoding="utf-8"?>
<formControlPr xmlns="http://schemas.microsoft.com/office/spreadsheetml/2009/9/main" objectType="Drop" dropStyle="combo" dx="31" fmlaLink="$B$2" fmlaRange="Feuil8!$D$3:$D$14" noThreeD="1" sel="8" val="3"/>
</file>

<file path=xl/ctrlProps/ctrlProp16.xml><?xml version="1.0" encoding="utf-8"?>
<formControlPr xmlns="http://schemas.microsoft.com/office/spreadsheetml/2009/9/main" objectType="Drop" dropStyle="combo" dx="31" fmlaLink="$D$2" fmlaRange="Feuil8!$F$3:$F$5" noThreeD="1" sel="2" val="0"/>
</file>

<file path=xl/ctrlProps/ctrlProp17.xml><?xml version="1.0" encoding="utf-8"?>
<formControlPr xmlns="http://schemas.microsoft.com/office/spreadsheetml/2009/9/main" objectType="Drop" dropStyle="combo" dx="31" fmlaLink="$B$2" fmlaRange="Feuil8!$D$3:$D$14" noThreeD="1" sel="9" val="3"/>
</file>

<file path=xl/ctrlProps/ctrlProp18.xml><?xml version="1.0" encoding="utf-8"?>
<formControlPr xmlns="http://schemas.microsoft.com/office/spreadsheetml/2009/9/main" objectType="Drop" dropStyle="combo" dx="31" fmlaLink="$D$2" fmlaRange="Feuil8!$F$3:$F$5" noThreeD="1" sel="2" val="0"/>
</file>

<file path=xl/ctrlProps/ctrlProp19.xml><?xml version="1.0" encoding="utf-8"?>
<formControlPr xmlns="http://schemas.microsoft.com/office/spreadsheetml/2009/9/main" objectType="Drop" dropStyle="combo" dx="31" fmlaLink="$B$2" fmlaRange="Feuil8!$D$3:$D$14" noThreeD="1" sel="10" val="3"/>
</file>

<file path=xl/ctrlProps/ctrlProp20.xml><?xml version="1.0" encoding="utf-8"?>
<formControlPr xmlns="http://schemas.microsoft.com/office/spreadsheetml/2009/9/main" objectType="Drop" dropStyle="combo" dx="31" fmlaLink="$D$2" fmlaRange="Feuil8!$F$3:$F$5" noThreeD="1" sel="2" val="0"/>
</file>

<file path=xl/ctrlProps/ctrlProp21.xml><?xml version="1.0" encoding="utf-8"?>
<formControlPr xmlns="http://schemas.microsoft.com/office/spreadsheetml/2009/9/main" objectType="Drop" dropStyle="combo" dx="31" fmlaLink="$B$2" fmlaRange="Feuil8!$D$3:$D$14" noThreeD="1" sel="11" val="3"/>
</file>

<file path=xl/ctrlProps/ctrlProp22.xml><?xml version="1.0" encoding="utf-8"?>
<formControlPr xmlns="http://schemas.microsoft.com/office/spreadsheetml/2009/9/main" objectType="Drop" dropStyle="combo" dx="31" fmlaLink="$D$2" fmlaRange="Feuil8!$F$3:$F$5" noThreeD="1" sel="2" val="0"/>
</file>

<file path=xl/ctrlProps/ctrlProp23.xml><?xml version="1.0" encoding="utf-8"?>
<formControlPr xmlns="http://schemas.microsoft.com/office/spreadsheetml/2009/9/main" objectType="Drop" dropStyle="combo" dx="31" fmlaLink="$B$2" fmlaRange="Feuil8!$D$3:$D$14" noThreeD="1" sel="12" val="4"/>
</file>

<file path=xl/ctrlProps/ctrlProp24.xml><?xml version="1.0" encoding="utf-8"?>
<formControlPr xmlns="http://schemas.microsoft.com/office/spreadsheetml/2009/9/main" objectType="Drop" dropStyle="combo" dx="31" fmlaLink="$D$2" fmlaRange="Feuil8!$F$3:$F$5" noThreeD="1" sel="2" val="0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69851</xdr:colOff>
      <xdr:row>0</xdr:row>
      <xdr:rowOff>15702</xdr:rowOff>
    </xdr:from>
    <xdr:to>
      <xdr:col>0</xdr:col>
      <xdr:colOff>747067</xdr:colOff>
      <xdr:row>2</xdr:row>
      <xdr:rowOff>97682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9851" y="15702"/>
          <a:ext cx="677216" cy="558230"/>
        </a:xfrm>
        <a:prstGeom prst="rect">
          <a:avLst/>
        </a:prstGeom>
      </xdr:spPr>
    </xdr:pic>
    <xdr:clientData/>
  </xdr:twoCellAnchor>
  <xdr:twoCellAnchor editAs="oneCell">
    <xdr:from>
      <xdr:col>0</xdr:col>
      <xdr:colOff>727460</xdr:colOff>
      <xdr:row>0</xdr:row>
      <xdr:rowOff>0</xdr:rowOff>
    </xdr:from>
    <xdr:to>
      <xdr:col>1</xdr:col>
      <xdr:colOff>756241</xdr:colOff>
      <xdr:row>2</xdr:row>
      <xdr:rowOff>0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7460" y="0"/>
          <a:ext cx="790781" cy="4699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24848</xdr:colOff>
      <xdr:row>5</xdr:row>
      <xdr:rowOff>314739</xdr:rowOff>
    </xdr:from>
    <xdr:to>
      <xdr:col>39</xdr:col>
      <xdr:colOff>0</xdr:colOff>
      <xdr:row>5</xdr:row>
      <xdr:rowOff>554935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 flipH="1">
          <a:off x="15906198" y="1464089"/>
          <a:ext cx="743502" cy="2401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654050</xdr:colOff>
          <xdr:row>1</xdr:row>
          <xdr:rowOff>50800</xdr:rowOff>
        </xdr:from>
        <xdr:to>
          <xdr:col>2</xdr:col>
          <xdr:colOff>552450</xdr:colOff>
          <xdr:row>1</xdr:row>
          <xdr:rowOff>342900</xdr:rowOff>
        </xdr:to>
        <xdr:sp macro="" textlink="">
          <xdr:nvSpPr>
            <xdr:cNvPr id="21505" name="Drop Down 1" hidden="1">
              <a:extLst>
                <a:ext uri="{63B3BB69-23CF-44E3-9099-C40C66FF867C}">
                  <a14:compatExt spid="_x0000_s21505"/>
                </a:ext>
                <a:ext uri="{FF2B5EF4-FFF2-40B4-BE49-F238E27FC236}">
                  <a16:creationId xmlns:a16="http://schemas.microsoft.com/office/drawing/2014/main" id="{00000000-0008-0000-0200-000001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1</xdr:row>
          <xdr:rowOff>31750</xdr:rowOff>
        </xdr:from>
        <xdr:to>
          <xdr:col>4</xdr:col>
          <xdr:colOff>615950</xdr:colOff>
          <xdr:row>1</xdr:row>
          <xdr:rowOff>355600</xdr:rowOff>
        </xdr:to>
        <xdr:sp macro="" textlink="">
          <xdr:nvSpPr>
            <xdr:cNvPr id="21506" name="Drop Down 2" hidden="1">
              <a:extLst>
                <a:ext uri="{63B3BB69-23CF-44E3-9099-C40C66FF867C}">
                  <a14:compatExt spid="_x0000_s21506"/>
                </a:ext>
                <a:ext uri="{FF2B5EF4-FFF2-40B4-BE49-F238E27FC236}">
                  <a16:creationId xmlns:a16="http://schemas.microsoft.com/office/drawing/2014/main" id="{00000000-0008-0000-0200-0000025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24848</xdr:colOff>
      <xdr:row>5</xdr:row>
      <xdr:rowOff>314739</xdr:rowOff>
    </xdr:from>
    <xdr:to>
      <xdr:col>39</xdr:col>
      <xdr:colOff>0</xdr:colOff>
      <xdr:row>5</xdr:row>
      <xdr:rowOff>554935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CxnSpPr/>
      </xdr:nvCxnSpPr>
      <xdr:spPr>
        <a:xfrm flipH="1">
          <a:off x="15906198" y="1464089"/>
          <a:ext cx="743502" cy="2401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654050</xdr:colOff>
          <xdr:row>1</xdr:row>
          <xdr:rowOff>50800</xdr:rowOff>
        </xdr:from>
        <xdr:to>
          <xdr:col>2</xdr:col>
          <xdr:colOff>552450</xdr:colOff>
          <xdr:row>1</xdr:row>
          <xdr:rowOff>342900</xdr:rowOff>
        </xdr:to>
        <xdr:sp macro="" textlink="">
          <xdr:nvSpPr>
            <xdr:cNvPr id="20481" name="Drop Down 1" hidden="1">
              <a:extLst>
                <a:ext uri="{63B3BB69-23CF-44E3-9099-C40C66FF867C}">
                  <a14:compatExt spid="_x0000_s20481"/>
                </a:ext>
                <a:ext uri="{FF2B5EF4-FFF2-40B4-BE49-F238E27FC236}">
                  <a16:creationId xmlns:a16="http://schemas.microsoft.com/office/drawing/2014/main" id="{00000000-0008-0000-0300-000001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1</xdr:row>
          <xdr:rowOff>31750</xdr:rowOff>
        </xdr:from>
        <xdr:to>
          <xdr:col>4</xdr:col>
          <xdr:colOff>615950</xdr:colOff>
          <xdr:row>1</xdr:row>
          <xdr:rowOff>355600</xdr:rowOff>
        </xdr:to>
        <xdr:sp macro="" textlink="">
          <xdr:nvSpPr>
            <xdr:cNvPr id="20482" name="Drop Down 2" hidden="1">
              <a:extLst>
                <a:ext uri="{63B3BB69-23CF-44E3-9099-C40C66FF867C}">
                  <a14:compatExt spid="_x0000_s20482"/>
                </a:ext>
                <a:ext uri="{FF2B5EF4-FFF2-40B4-BE49-F238E27FC236}">
                  <a16:creationId xmlns:a16="http://schemas.microsoft.com/office/drawing/2014/main" id="{00000000-0008-0000-0300-0000025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24848</xdr:colOff>
      <xdr:row>5</xdr:row>
      <xdr:rowOff>314739</xdr:rowOff>
    </xdr:from>
    <xdr:to>
      <xdr:col>39</xdr:col>
      <xdr:colOff>0</xdr:colOff>
      <xdr:row>5</xdr:row>
      <xdr:rowOff>554935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CxnSpPr/>
      </xdr:nvCxnSpPr>
      <xdr:spPr>
        <a:xfrm flipH="1">
          <a:off x="15906198" y="1464089"/>
          <a:ext cx="743502" cy="2401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654050</xdr:colOff>
          <xdr:row>1</xdr:row>
          <xdr:rowOff>50800</xdr:rowOff>
        </xdr:from>
        <xdr:to>
          <xdr:col>2</xdr:col>
          <xdr:colOff>552450</xdr:colOff>
          <xdr:row>1</xdr:row>
          <xdr:rowOff>342900</xdr:rowOff>
        </xdr:to>
        <xdr:sp macro="" textlink="">
          <xdr:nvSpPr>
            <xdr:cNvPr id="19457" name="Drop Down 1" hidden="1">
              <a:extLst>
                <a:ext uri="{63B3BB69-23CF-44E3-9099-C40C66FF867C}">
                  <a14:compatExt spid="_x0000_s19457"/>
                </a:ext>
                <a:ext uri="{FF2B5EF4-FFF2-40B4-BE49-F238E27FC236}">
                  <a16:creationId xmlns:a16="http://schemas.microsoft.com/office/drawing/2014/main" id="{00000000-0008-0000-0400-000001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1</xdr:row>
          <xdr:rowOff>31750</xdr:rowOff>
        </xdr:from>
        <xdr:to>
          <xdr:col>4</xdr:col>
          <xdr:colOff>615950</xdr:colOff>
          <xdr:row>1</xdr:row>
          <xdr:rowOff>355600</xdr:rowOff>
        </xdr:to>
        <xdr:sp macro="" textlink="">
          <xdr:nvSpPr>
            <xdr:cNvPr id="19458" name="Drop Down 2" hidden="1">
              <a:extLst>
                <a:ext uri="{63B3BB69-23CF-44E3-9099-C40C66FF867C}">
                  <a14:compatExt spid="_x0000_s19458"/>
                </a:ext>
                <a:ext uri="{FF2B5EF4-FFF2-40B4-BE49-F238E27FC236}">
                  <a16:creationId xmlns:a16="http://schemas.microsoft.com/office/drawing/2014/main" id="{00000000-0008-0000-0400-0000024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24848</xdr:colOff>
      <xdr:row>5</xdr:row>
      <xdr:rowOff>314739</xdr:rowOff>
    </xdr:from>
    <xdr:to>
      <xdr:col>39</xdr:col>
      <xdr:colOff>0</xdr:colOff>
      <xdr:row>5</xdr:row>
      <xdr:rowOff>554935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CxnSpPr/>
      </xdr:nvCxnSpPr>
      <xdr:spPr>
        <a:xfrm flipH="1">
          <a:off x="15906198" y="1464089"/>
          <a:ext cx="743502" cy="2401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654050</xdr:colOff>
          <xdr:row>1</xdr:row>
          <xdr:rowOff>50800</xdr:rowOff>
        </xdr:from>
        <xdr:to>
          <xdr:col>2</xdr:col>
          <xdr:colOff>552450</xdr:colOff>
          <xdr:row>1</xdr:row>
          <xdr:rowOff>342900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5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1</xdr:row>
          <xdr:rowOff>31750</xdr:rowOff>
        </xdr:from>
        <xdr:to>
          <xdr:col>4</xdr:col>
          <xdr:colOff>615950</xdr:colOff>
          <xdr:row>1</xdr:row>
          <xdr:rowOff>355600</xdr:rowOff>
        </xdr:to>
        <xdr:sp macro="" textlink="">
          <xdr:nvSpPr>
            <xdr:cNvPr id="8194" name="Drop Down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5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24848</xdr:colOff>
      <xdr:row>5</xdr:row>
      <xdr:rowOff>314739</xdr:rowOff>
    </xdr:from>
    <xdr:to>
      <xdr:col>39</xdr:col>
      <xdr:colOff>0</xdr:colOff>
      <xdr:row>5</xdr:row>
      <xdr:rowOff>554935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CxnSpPr/>
      </xdr:nvCxnSpPr>
      <xdr:spPr>
        <a:xfrm flipH="1">
          <a:off x="15906198" y="1464089"/>
          <a:ext cx="743502" cy="2401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654050</xdr:colOff>
          <xdr:row>1</xdr:row>
          <xdr:rowOff>50800</xdr:rowOff>
        </xdr:from>
        <xdr:to>
          <xdr:col>2</xdr:col>
          <xdr:colOff>552450</xdr:colOff>
          <xdr:row>1</xdr:row>
          <xdr:rowOff>342900</xdr:rowOff>
        </xdr:to>
        <xdr:sp macro="" textlink="">
          <xdr:nvSpPr>
            <xdr:cNvPr id="13313" name="Drop Dow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6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1</xdr:row>
          <xdr:rowOff>31750</xdr:rowOff>
        </xdr:from>
        <xdr:to>
          <xdr:col>4</xdr:col>
          <xdr:colOff>615950</xdr:colOff>
          <xdr:row>1</xdr:row>
          <xdr:rowOff>355600</xdr:rowOff>
        </xdr:to>
        <xdr:sp macro="" textlink="">
          <xdr:nvSpPr>
            <xdr:cNvPr id="13314" name="Drop Down 2" hidden="1">
              <a:extLst>
                <a:ext uri="{63B3BB69-23CF-44E3-9099-C40C66FF867C}">
                  <a14:compatExt spid="_x0000_s13314"/>
                </a:ext>
                <a:ext uri="{FF2B5EF4-FFF2-40B4-BE49-F238E27FC236}">
                  <a16:creationId xmlns:a16="http://schemas.microsoft.com/office/drawing/2014/main" id="{00000000-0008-0000-0600-000002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24848</xdr:colOff>
      <xdr:row>5</xdr:row>
      <xdr:rowOff>314739</xdr:rowOff>
    </xdr:from>
    <xdr:to>
      <xdr:col>39</xdr:col>
      <xdr:colOff>0</xdr:colOff>
      <xdr:row>5</xdr:row>
      <xdr:rowOff>554935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CxnSpPr/>
      </xdr:nvCxnSpPr>
      <xdr:spPr>
        <a:xfrm flipH="1">
          <a:off x="15906198" y="1464089"/>
          <a:ext cx="743502" cy="2401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654050</xdr:colOff>
          <xdr:row>1</xdr:row>
          <xdr:rowOff>50800</xdr:rowOff>
        </xdr:from>
        <xdr:to>
          <xdr:col>2</xdr:col>
          <xdr:colOff>552450</xdr:colOff>
          <xdr:row>1</xdr:row>
          <xdr:rowOff>342900</xdr:rowOff>
        </xdr:to>
        <xdr:sp macro="" textlink="">
          <xdr:nvSpPr>
            <xdr:cNvPr id="12289" name="Drop Down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7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1</xdr:row>
          <xdr:rowOff>31750</xdr:rowOff>
        </xdr:from>
        <xdr:to>
          <xdr:col>4</xdr:col>
          <xdr:colOff>615950</xdr:colOff>
          <xdr:row>1</xdr:row>
          <xdr:rowOff>355600</xdr:rowOff>
        </xdr:to>
        <xdr:sp macro="" textlink="">
          <xdr:nvSpPr>
            <xdr:cNvPr id="12290" name="Drop Down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7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24848</xdr:colOff>
      <xdr:row>5</xdr:row>
      <xdr:rowOff>314739</xdr:rowOff>
    </xdr:from>
    <xdr:to>
      <xdr:col>39</xdr:col>
      <xdr:colOff>0</xdr:colOff>
      <xdr:row>5</xdr:row>
      <xdr:rowOff>554935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CxnSpPr/>
      </xdr:nvCxnSpPr>
      <xdr:spPr>
        <a:xfrm flipH="1">
          <a:off x="15906198" y="1464089"/>
          <a:ext cx="743502" cy="2401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654050</xdr:colOff>
          <xdr:row>1</xdr:row>
          <xdr:rowOff>50800</xdr:rowOff>
        </xdr:from>
        <xdr:to>
          <xdr:col>2</xdr:col>
          <xdr:colOff>552450</xdr:colOff>
          <xdr:row>1</xdr:row>
          <xdr:rowOff>342900</xdr:rowOff>
        </xdr:to>
        <xdr:sp macro="" textlink="">
          <xdr:nvSpPr>
            <xdr:cNvPr id="11265" name="Drop Down 1" hidden="1">
              <a:extLst>
                <a:ext uri="{63B3BB69-23CF-44E3-9099-C40C66FF867C}">
                  <a14:compatExt spid="_x0000_s11265"/>
                </a:ext>
                <a:ext uri="{FF2B5EF4-FFF2-40B4-BE49-F238E27FC236}">
                  <a16:creationId xmlns:a16="http://schemas.microsoft.com/office/drawing/2014/main" id="{00000000-0008-0000-0800-000001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1</xdr:row>
          <xdr:rowOff>31750</xdr:rowOff>
        </xdr:from>
        <xdr:to>
          <xdr:col>4</xdr:col>
          <xdr:colOff>615950</xdr:colOff>
          <xdr:row>1</xdr:row>
          <xdr:rowOff>355600</xdr:rowOff>
        </xdr:to>
        <xdr:sp macro="" textlink="">
          <xdr:nvSpPr>
            <xdr:cNvPr id="11266" name="Drop Down 2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8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24848</xdr:colOff>
      <xdr:row>5</xdr:row>
      <xdr:rowOff>314739</xdr:rowOff>
    </xdr:from>
    <xdr:to>
      <xdr:col>39</xdr:col>
      <xdr:colOff>0</xdr:colOff>
      <xdr:row>5</xdr:row>
      <xdr:rowOff>554935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CxnSpPr/>
      </xdr:nvCxnSpPr>
      <xdr:spPr>
        <a:xfrm flipH="1">
          <a:off x="15906198" y="1464089"/>
          <a:ext cx="743502" cy="2401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654050</xdr:colOff>
          <xdr:row>1</xdr:row>
          <xdr:rowOff>50800</xdr:rowOff>
        </xdr:from>
        <xdr:to>
          <xdr:col>2</xdr:col>
          <xdr:colOff>552450</xdr:colOff>
          <xdr:row>1</xdr:row>
          <xdr:rowOff>342900</xdr:rowOff>
        </xdr:to>
        <xdr:sp macro="" textlink="">
          <xdr:nvSpPr>
            <xdr:cNvPr id="14337" name="Drop Dow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9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1</xdr:row>
          <xdr:rowOff>31750</xdr:rowOff>
        </xdr:from>
        <xdr:to>
          <xdr:col>4</xdr:col>
          <xdr:colOff>615950</xdr:colOff>
          <xdr:row>1</xdr:row>
          <xdr:rowOff>355600</xdr:rowOff>
        </xdr:to>
        <xdr:sp macro="" textlink="">
          <xdr:nvSpPr>
            <xdr:cNvPr id="14338" name="Drop Dow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9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24848</xdr:colOff>
      <xdr:row>5</xdr:row>
      <xdr:rowOff>314739</xdr:rowOff>
    </xdr:from>
    <xdr:to>
      <xdr:col>39</xdr:col>
      <xdr:colOff>0</xdr:colOff>
      <xdr:row>5</xdr:row>
      <xdr:rowOff>554935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CxnSpPr/>
      </xdr:nvCxnSpPr>
      <xdr:spPr>
        <a:xfrm flipH="1">
          <a:off x="15906198" y="1464089"/>
          <a:ext cx="743502" cy="2401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654050</xdr:colOff>
          <xdr:row>1</xdr:row>
          <xdr:rowOff>50800</xdr:rowOff>
        </xdr:from>
        <xdr:to>
          <xdr:col>2</xdr:col>
          <xdr:colOff>552450</xdr:colOff>
          <xdr:row>1</xdr:row>
          <xdr:rowOff>342900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  <a:ext uri="{FF2B5EF4-FFF2-40B4-BE49-F238E27FC236}">
                  <a16:creationId xmlns:a16="http://schemas.microsoft.com/office/drawing/2014/main" id="{00000000-0008-0000-0A00-000001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1</xdr:row>
          <xdr:rowOff>31750</xdr:rowOff>
        </xdr:from>
        <xdr:to>
          <xdr:col>4</xdr:col>
          <xdr:colOff>615950</xdr:colOff>
          <xdr:row>1</xdr:row>
          <xdr:rowOff>355600</xdr:rowOff>
        </xdr:to>
        <xdr:sp macro="" textlink="">
          <xdr:nvSpPr>
            <xdr:cNvPr id="15362" name="Drop Down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A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24848</xdr:colOff>
      <xdr:row>5</xdr:row>
      <xdr:rowOff>314739</xdr:rowOff>
    </xdr:from>
    <xdr:to>
      <xdr:col>39</xdr:col>
      <xdr:colOff>0</xdr:colOff>
      <xdr:row>5</xdr:row>
      <xdr:rowOff>554935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CxnSpPr/>
      </xdr:nvCxnSpPr>
      <xdr:spPr>
        <a:xfrm flipH="1">
          <a:off x="15906198" y="1464089"/>
          <a:ext cx="743502" cy="2401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654050</xdr:colOff>
          <xdr:row>1</xdr:row>
          <xdr:rowOff>50800</xdr:rowOff>
        </xdr:from>
        <xdr:to>
          <xdr:col>2</xdr:col>
          <xdr:colOff>552450</xdr:colOff>
          <xdr:row>1</xdr:row>
          <xdr:rowOff>342900</xdr:rowOff>
        </xdr:to>
        <xdr:sp macro="" textlink="">
          <xdr:nvSpPr>
            <xdr:cNvPr id="16385" name="Drop Down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B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1</xdr:row>
          <xdr:rowOff>31750</xdr:rowOff>
        </xdr:from>
        <xdr:to>
          <xdr:col>4</xdr:col>
          <xdr:colOff>615950</xdr:colOff>
          <xdr:row>1</xdr:row>
          <xdr:rowOff>355600</xdr:rowOff>
        </xdr:to>
        <xdr:sp macro="" textlink="">
          <xdr:nvSpPr>
            <xdr:cNvPr id="16386" name="Drop Down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B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24848</xdr:colOff>
      <xdr:row>5</xdr:row>
      <xdr:rowOff>314739</xdr:rowOff>
    </xdr:from>
    <xdr:to>
      <xdr:col>39</xdr:col>
      <xdr:colOff>0</xdr:colOff>
      <xdr:row>5</xdr:row>
      <xdr:rowOff>554935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CxnSpPr/>
      </xdr:nvCxnSpPr>
      <xdr:spPr>
        <a:xfrm flipH="1">
          <a:off x="15906198" y="1464089"/>
          <a:ext cx="743502" cy="2401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654050</xdr:colOff>
          <xdr:row>1</xdr:row>
          <xdr:rowOff>50800</xdr:rowOff>
        </xdr:from>
        <xdr:to>
          <xdr:col>2</xdr:col>
          <xdr:colOff>552450</xdr:colOff>
          <xdr:row>1</xdr:row>
          <xdr:rowOff>342900</xdr:rowOff>
        </xdr:to>
        <xdr:sp macro="" textlink="">
          <xdr:nvSpPr>
            <xdr:cNvPr id="17409" name="Drop Down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C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1</xdr:row>
          <xdr:rowOff>31750</xdr:rowOff>
        </xdr:from>
        <xdr:to>
          <xdr:col>4</xdr:col>
          <xdr:colOff>615950</xdr:colOff>
          <xdr:row>1</xdr:row>
          <xdr:rowOff>355600</xdr:rowOff>
        </xdr:to>
        <xdr:sp macro="" textlink="">
          <xdr:nvSpPr>
            <xdr:cNvPr id="17410" name="Drop Down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C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24848</xdr:colOff>
      <xdr:row>5</xdr:row>
      <xdr:rowOff>314739</xdr:rowOff>
    </xdr:from>
    <xdr:to>
      <xdr:col>39</xdr:col>
      <xdr:colOff>0</xdr:colOff>
      <xdr:row>5</xdr:row>
      <xdr:rowOff>554935</xdr:rowOff>
    </xdr:to>
    <xdr:cxnSp macro="">
      <xdr:nvCxnSpPr>
        <xdr:cNvPr id="2" name="Connecteur droit avec flèche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CxnSpPr/>
      </xdr:nvCxnSpPr>
      <xdr:spPr>
        <a:xfrm flipH="1">
          <a:off x="15906198" y="1464089"/>
          <a:ext cx="743502" cy="2401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654050</xdr:colOff>
          <xdr:row>1</xdr:row>
          <xdr:rowOff>50800</xdr:rowOff>
        </xdr:from>
        <xdr:to>
          <xdr:col>2</xdr:col>
          <xdr:colOff>552450</xdr:colOff>
          <xdr:row>1</xdr:row>
          <xdr:rowOff>342900</xdr:rowOff>
        </xdr:to>
        <xdr:sp macro="" textlink="">
          <xdr:nvSpPr>
            <xdr:cNvPr id="18433" name="Drop Down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D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641350</xdr:colOff>
          <xdr:row>1</xdr:row>
          <xdr:rowOff>31750</xdr:rowOff>
        </xdr:from>
        <xdr:to>
          <xdr:col>4</xdr:col>
          <xdr:colOff>615950</xdr:colOff>
          <xdr:row>1</xdr:row>
          <xdr:rowOff>355600</xdr:rowOff>
        </xdr:to>
        <xdr:sp macro="" textlink="">
          <xdr:nvSpPr>
            <xdr:cNvPr id="18434" name="Drop Down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D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trlProp" Target="../ctrlProps/ctrlProp10.xml"/><Relationship Id="rId4" Type="http://schemas.openxmlformats.org/officeDocument/2006/relationships/ctrlProp" Target="../ctrlProps/ctrlProp9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ctrlProp" Target="../ctrlProps/ctrlProp12.xml"/><Relationship Id="rId4" Type="http://schemas.openxmlformats.org/officeDocument/2006/relationships/ctrlProp" Target="../ctrlProps/ctrlProp1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5" Type="http://schemas.openxmlformats.org/officeDocument/2006/relationships/ctrlProp" Target="../ctrlProps/ctrlProp16.xml"/><Relationship Id="rId4" Type="http://schemas.openxmlformats.org/officeDocument/2006/relationships/ctrlProp" Target="../ctrlProps/ctrlProp1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trlProp" Target="../ctrlProps/ctrlProp18.xml"/><Relationship Id="rId4" Type="http://schemas.openxmlformats.org/officeDocument/2006/relationships/ctrlProp" Target="../ctrlProps/ctrlProp17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ctrlProp" Target="../ctrlProps/ctrlProp20.xml"/><Relationship Id="rId4" Type="http://schemas.openxmlformats.org/officeDocument/2006/relationships/ctrlProp" Target="../ctrlProps/ctrlProp1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openxmlformats.org/officeDocument/2006/relationships/ctrlProp" Target="../ctrlProps/ctrlProp22.xml"/><Relationship Id="rId4" Type="http://schemas.openxmlformats.org/officeDocument/2006/relationships/ctrlProp" Target="../ctrlProps/ctrlProp21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openxmlformats.org/officeDocument/2006/relationships/ctrlProp" Target="../ctrlProps/ctrlProp24.xml"/><Relationship Id="rId4" Type="http://schemas.openxmlformats.org/officeDocument/2006/relationships/ctrlProp" Target="../ctrlProps/ctrlProp2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A55DC7-EEDF-4535-8247-D0933C8A84BA}">
  <sheetPr codeName="Feuil1"/>
  <dimension ref="B3:I37"/>
  <sheetViews>
    <sheetView workbookViewId="0">
      <selection activeCell="D3" sqref="D3:D14"/>
    </sheetView>
  </sheetViews>
  <sheetFormatPr baseColWidth="10" defaultColWidth="11.453125" defaultRowHeight="14.5" x14ac:dyDescent="0.35"/>
  <sheetData>
    <row r="3" spans="2:9" x14ac:dyDescent="0.35">
      <c r="B3" t="s">
        <v>0</v>
      </c>
      <c r="D3" t="s">
        <v>1</v>
      </c>
      <c r="E3" s="2"/>
      <c r="F3">
        <v>2021</v>
      </c>
      <c r="I3" t="s">
        <v>2</v>
      </c>
    </row>
    <row r="4" spans="2:9" x14ac:dyDescent="0.35">
      <c r="B4" t="s">
        <v>3</v>
      </c>
      <c r="D4" t="s">
        <v>4</v>
      </c>
      <c r="E4" s="2"/>
      <c r="F4">
        <v>2022</v>
      </c>
      <c r="I4" t="s">
        <v>5</v>
      </c>
    </row>
    <row r="5" spans="2:9" x14ac:dyDescent="0.35">
      <c r="B5" t="s">
        <v>6</v>
      </c>
      <c r="D5" t="s">
        <v>7</v>
      </c>
      <c r="E5" s="2"/>
      <c r="F5">
        <v>2023</v>
      </c>
      <c r="I5" t="s">
        <v>8</v>
      </c>
    </row>
    <row r="6" spans="2:9" x14ac:dyDescent="0.35">
      <c r="D6" t="s">
        <v>9</v>
      </c>
      <c r="E6" s="2"/>
      <c r="I6" t="s">
        <v>10</v>
      </c>
    </row>
    <row r="7" spans="2:9" x14ac:dyDescent="0.35">
      <c r="D7" t="s">
        <v>11</v>
      </c>
      <c r="E7" s="2"/>
      <c r="I7" t="s">
        <v>12</v>
      </c>
    </row>
    <row r="8" spans="2:9" x14ac:dyDescent="0.35">
      <c r="D8" t="s">
        <v>13</v>
      </c>
      <c r="E8" s="2"/>
      <c r="I8" t="s">
        <v>14</v>
      </c>
    </row>
    <row r="9" spans="2:9" x14ac:dyDescent="0.35">
      <c r="B9" t="s">
        <v>15</v>
      </c>
      <c r="D9" t="s">
        <v>16</v>
      </c>
      <c r="E9" s="2"/>
      <c r="I9" t="s">
        <v>17</v>
      </c>
    </row>
    <row r="10" spans="2:9" x14ac:dyDescent="0.35">
      <c r="B10" t="s">
        <v>18</v>
      </c>
      <c r="D10" t="s">
        <v>19</v>
      </c>
      <c r="E10" s="2"/>
      <c r="I10" t="s">
        <v>20</v>
      </c>
    </row>
    <row r="11" spans="2:9" x14ac:dyDescent="0.35">
      <c r="D11" t="s">
        <v>21</v>
      </c>
      <c r="I11" t="s">
        <v>22</v>
      </c>
    </row>
    <row r="12" spans="2:9" x14ac:dyDescent="0.35">
      <c r="D12" t="s">
        <v>23</v>
      </c>
      <c r="I12" t="s">
        <v>24</v>
      </c>
    </row>
    <row r="13" spans="2:9" x14ac:dyDescent="0.35">
      <c r="D13" t="s">
        <v>25</v>
      </c>
      <c r="I13" t="s">
        <v>26</v>
      </c>
    </row>
    <row r="14" spans="2:9" x14ac:dyDescent="0.35">
      <c r="D14" t="s">
        <v>27</v>
      </c>
      <c r="I14" t="s">
        <v>28</v>
      </c>
    </row>
    <row r="15" spans="2:9" x14ac:dyDescent="0.35">
      <c r="I15" t="s">
        <v>29</v>
      </c>
    </row>
    <row r="16" spans="2:9" x14ac:dyDescent="0.35">
      <c r="I16" t="s">
        <v>30</v>
      </c>
    </row>
    <row r="17" spans="9:9" x14ac:dyDescent="0.35">
      <c r="I17" t="s">
        <v>31</v>
      </c>
    </row>
    <row r="18" spans="9:9" x14ac:dyDescent="0.35">
      <c r="I18" t="s">
        <v>32</v>
      </c>
    </row>
    <row r="19" spans="9:9" x14ac:dyDescent="0.35">
      <c r="I19" t="s">
        <v>33</v>
      </c>
    </row>
    <row r="20" spans="9:9" x14ac:dyDescent="0.35">
      <c r="I20" t="s">
        <v>34</v>
      </c>
    </row>
    <row r="21" spans="9:9" x14ac:dyDescent="0.35">
      <c r="I21" t="s">
        <v>35</v>
      </c>
    </row>
    <row r="22" spans="9:9" x14ac:dyDescent="0.35">
      <c r="I22" t="s">
        <v>36</v>
      </c>
    </row>
    <row r="23" spans="9:9" x14ac:dyDescent="0.35">
      <c r="I23" t="s">
        <v>37</v>
      </c>
    </row>
    <row r="24" spans="9:9" x14ac:dyDescent="0.35">
      <c r="I24" t="s">
        <v>38</v>
      </c>
    </row>
    <row r="25" spans="9:9" x14ac:dyDescent="0.35">
      <c r="I25" t="s">
        <v>39</v>
      </c>
    </row>
    <row r="26" spans="9:9" x14ac:dyDescent="0.35">
      <c r="I26" t="s">
        <v>40</v>
      </c>
    </row>
    <row r="27" spans="9:9" x14ac:dyDescent="0.35">
      <c r="I27" t="s">
        <v>41</v>
      </c>
    </row>
    <row r="28" spans="9:9" x14ac:dyDescent="0.35">
      <c r="I28" t="s">
        <v>42</v>
      </c>
    </row>
    <row r="29" spans="9:9" x14ac:dyDescent="0.35">
      <c r="I29" t="s">
        <v>43</v>
      </c>
    </row>
    <row r="30" spans="9:9" x14ac:dyDescent="0.35">
      <c r="I30" t="s">
        <v>44</v>
      </c>
    </row>
    <row r="31" spans="9:9" x14ac:dyDescent="0.35">
      <c r="I31" t="s">
        <v>45</v>
      </c>
    </row>
    <row r="32" spans="9:9" x14ac:dyDescent="0.35">
      <c r="I32" t="s">
        <v>46</v>
      </c>
    </row>
    <row r="33" spans="9:9" x14ac:dyDescent="0.35">
      <c r="I33" t="s">
        <v>47</v>
      </c>
    </row>
    <row r="34" spans="9:9" x14ac:dyDescent="0.35">
      <c r="I34" t="s">
        <v>48</v>
      </c>
    </row>
    <row r="35" spans="9:9" x14ac:dyDescent="0.35">
      <c r="I35" t="s">
        <v>49</v>
      </c>
    </row>
    <row r="36" spans="9:9" x14ac:dyDescent="0.35">
      <c r="I36" t="s">
        <v>50</v>
      </c>
    </row>
    <row r="37" spans="9:9" x14ac:dyDescent="0.35">
      <c r="I37" t="s">
        <v>51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2ED1D-4FD5-4B3C-A723-B9FA5E7ADAC8}">
  <sheetPr codeName="Feuil2"/>
  <dimension ref="A1:Q119"/>
  <sheetViews>
    <sheetView zoomScale="70" zoomScaleNormal="100" workbookViewId="0">
      <selection activeCell="H7" sqref="H7:M8"/>
    </sheetView>
  </sheetViews>
  <sheetFormatPr baseColWidth="10" defaultColWidth="11.453125" defaultRowHeight="14.5" x14ac:dyDescent="0.35"/>
  <cols>
    <col min="3" max="3" width="41.1796875" customWidth="1"/>
    <col min="4" max="4" width="25.453125" customWidth="1"/>
    <col min="5" max="5" width="24" customWidth="1"/>
    <col min="6" max="6" width="20.453125" customWidth="1"/>
    <col min="7" max="7" width="26.1796875" bestFit="1" customWidth="1"/>
    <col min="8" max="8" width="18.81640625" bestFit="1" customWidth="1"/>
    <col min="16" max="16" width="16.26953125" customWidth="1"/>
  </cols>
  <sheetData>
    <row r="1" spans="1:17" ht="22" customHeight="1" x14ac:dyDescent="0.45">
      <c r="A1" s="32"/>
      <c r="B1" s="32"/>
      <c r="C1" s="157" t="s">
        <v>52</v>
      </c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32"/>
      <c r="O1" s="32"/>
      <c r="P1" s="32"/>
      <c r="Q1" s="32"/>
    </row>
    <row r="2" spans="1:17" ht="15.5" x14ac:dyDescent="0.35">
      <c r="A2" s="32"/>
      <c r="B2" s="32"/>
      <c r="C2" s="158" t="s">
        <v>53</v>
      </c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32"/>
      <c r="O2" s="32"/>
      <c r="P2" s="32"/>
      <c r="Q2" s="32"/>
    </row>
    <row r="3" spans="1:17" x14ac:dyDescent="0.35">
      <c r="A3" s="32"/>
      <c r="B3" s="32"/>
      <c r="C3" s="33"/>
      <c r="D3" s="33"/>
      <c r="E3" s="33"/>
      <c r="F3" s="33"/>
      <c r="G3" s="33"/>
      <c r="H3" s="34"/>
      <c r="I3" s="32"/>
      <c r="J3" s="32"/>
      <c r="K3" s="32"/>
      <c r="L3" s="32"/>
      <c r="M3" s="32"/>
      <c r="N3" s="32"/>
      <c r="O3" s="32"/>
      <c r="P3" s="32"/>
    </row>
    <row r="4" spans="1:17" x14ac:dyDescent="0.35">
      <c r="A4" s="32"/>
      <c r="B4" s="32"/>
      <c r="C4" s="41" t="s">
        <v>54</v>
      </c>
      <c r="D4" s="156" t="s">
        <v>2</v>
      </c>
      <c r="E4" s="156"/>
      <c r="F4" s="156"/>
      <c r="G4" s="156"/>
      <c r="H4" s="42" t="s">
        <v>55</v>
      </c>
      <c r="I4" s="32"/>
      <c r="J4" s="32"/>
      <c r="K4" s="32"/>
      <c r="L4" s="32"/>
      <c r="M4" s="32"/>
      <c r="N4" s="32"/>
      <c r="O4" s="32"/>
      <c r="P4" s="32"/>
    </row>
    <row r="5" spans="1:17" ht="26.25" customHeight="1" x14ac:dyDescent="0.35">
      <c r="A5" s="32"/>
      <c r="B5" s="32"/>
      <c r="C5" s="41" t="s">
        <v>56</v>
      </c>
      <c r="D5" s="35" t="s">
        <v>57</v>
      </c>
      <c r="E5" s="45" t="s">
        <v>58</v>
      </c>
      <c r="F5" s="35"/>
      <c r="G5" s="70"/>
      <c r="H5" s="163" t="s">
        <v>93</v>
      </c>
      <c r="I5" s="163"/>
      <c r="J5" s="163"/>
      <c r="K5" s="163"/>
      <c r="L5" s="163"/>
      <c r="M5" s="163"/>
      <c r="N5" s="103"/>
      <c r="O5" s="103"/>
      <c r="P5" s="103"/>
    </row>
    <row r="6" spans="1:17" x14ac:dyDescent="0.35">
      <c r="A6" s="32"/>
      <c r="B6" s="32"/>
      <c r="C6" s="41" t="s">
        <v>61</v>
      </c>
      <c r="D6" s="35" t="s">
        <v>62</v>
      </c>
      <c r="E6" s="35"/>
      <c r="F6" s="35"/>
      <c r="G6" s="35"/>
      <c r="H6" s="43" t="s">
        <v>64</v>
      </c>
      <c r="I6" s="32"/>
      <c r="J6" s="32"/>
      <c r="K6" s="32"/>
      <c r="L6" s="32"/>
      <c r="M6" s="32"/>
      <c r="N6" s="32"/>
      <c r="O6" s="32"/>
      <c r="P6" s="32"/>
    </row>
    <row r="7" spans="1:17" ht="26.5" customHeight="1" thickBot="1" x14ac:dyDescent="0.4">
      <c r="A7" s="32"/>
      <c r="B7" s="32"/>
      <c r="C7" s="69" t="s">
        <v>97</v>
      </c>
      <c r="D7" s="71">
        <v>0.05</v>
      </c>
      <c r="E7" s="44"/>
      <c r="F7" s="39"/>
      <c r="G7" s="39"/>
      <c r="H7" s="203" t="s">
        <v>108</v>
      </c>
      <c r="I7" s="203"/>
      <c r="J7" s="203"/>
      <c r="K7" s="203"/>
      <c r="L7" s="203"/>
      <c r="M7" s="203"/>
      <c r="N7" s="32"/>
      <c r="O7" s="32"/>
      <c r="P7" s="32"/>
    </row>
    <row r="8" spans="1:17" ht="15" thickBot="1" x14ac:dyDescent="0.4">
      <c r="A8" s="154" t="s">
        <v>66</v>
      </c>
      <c r="B8" s="154"/>
      <c r="C8" s="162" t="s">
        <v>67</v>
      </c>
      <c r="D8" s="159" t="s">
        <v>91</v>
      </c>
      <c r="E8" s="160"/>
      <c r="F8" s="159" t="s">
        <v>92</v>
      </c>
      <c r="G8" s="161"/>
      <c r="H8" s="203"/>
      <c r="I8" s="203"/>
      <c r="J8" s="203"/>
      <c r="K8" s="203"/>
      <c r="L8" s="203"/>
      <c r="M8" s="203"/>
      <c r="N8" s="32"/>
      <c r="O8" s="32"/>
      <c r="P8" s="32"/>
    </row>
    <row r="9" spans="1:17" ht="15" customHeight="1" thickBot="1" x14ac:dyDescent="0.4">
      <c r="A9" s="154"/>
      <c r="B9" s="154"/>
      <c r="C9" s="162"/>
      <c r="D9" s="80">
        <v>0.33333333333333331</v>
      </c>
      <c r="E9" s="82">
        <v>0.47916666666666669</v>
      </c>
      <c r="F9" s="81">
        <v>0.58333333333333337</v>
      </c>
      <c r="G9" s="83">
        <v>0.70833333333333337</v>
      </c>
      <c r="H9" s="43" t="s">
        <v>68</v>
      </c>
      <c r="I9" s="32"/>
      <c r="J9" s="32"/>
      <c r="K9" s="32"/>
      <c r="L9" s="32"/>
      <c r="M9" s="32"/>
      <c r="N9" s="32"/>
      <c r="O9" s="32"/>
      <c r="P9" s="32"/>
    </row>
    <row r="10" spans="1:17" ht="25" customHeight="1" x14ac:dyDescent="0.35">
      <c r="A10" s="154"/>
      <c r="B10" s="154"/>
      <c r="C10" s="40" t="s">
        <v>69</v>
      </c>
      <c r="D10" s="35" t="s">
        <v>15</v>
      </c>
      <c r="E10" s="36"/>
      <c r="F10" s="32"/>
      <c r="G10" s="32"/>
      <c r="H10" s="163" t="s">
        <v>70</v>
      </c>
      <c r="I10" s="163"/>
      <c r="J10" s="163"/>
      <c r="K10" s="163"/>
      <c r="L10" s="163"/>
      <c r="M10" s="163"/>
      <c r="N10" s="32"/>
      <c r="O10" s="32"/>
      <c r="P10" s="32"/>
    </row>
    <row r="11" spans="1:17" ht="29" x14ac:dyDescent="0.35">
      <c r="A11" s="154"/>
      <c r="B11" s="154"/>
      <c r="C11" s="68" t="s">
        <v>71</v>
      </c>
      <c r="D11" s="36">
        <v>2.0833333333333332E-2</v>
      </c>
      <c r="E11" s="35"/>
      <c r="F11" s="32"/>
      <c r="G11" s="32"/>
      <c r="H11" s="43" t="s">
        <v>72</v>
      </c>
      <c r="I11" s="32"/>
      <c r="J11" s="32"/>
      <c r="K11" s="32"/>
      <c r="L11" s="32"/>
      <c r="M11" s="32"/>
      <c r="N11" s="32"/>
      <c r="O11" s="32"/>
      <c r="P11" s="32"/>
    </row>
    <row r="12" spans="1:17" ht="43.5" x14ac:dyDescent="0.35">
      <c r="A12" s="32"/>
      <c r="B12" s="32"/>
      <c r="C12" s="37" t="s">
        <v>102</v>
      </c>
      <c r="D12" s="36"/>
      <c r="E12" s="38"/>
      <c r="F12" s="35"/>
      <c r="G12" s="35"/>
      <c r="H12" s="33"/>
      <c r="I12" s="32"/>
      <c r="J12" s="32"/>
      <c r="K12" s="32"/>
      <c r="L12" s="32"/>
      <c r="M12" s="32"/>
      <c r="N12" s="32"/>
      <c r="O12" s="32"/>
      <c r="P12" s="32"/>
    </row>
    <row r="13" spans="1:17" x14ac:dyDescent="0.35">
      <c r="A13" s="32"/>
      <c r="B13" s="32"/>
      <c r="C13" s="37"/>
      <c r="D13" s="32"/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</row>
    <row r="14" spans="1:17" ht="29.15" customHeight="1" x14ac:dyDescent="0.35">
      <c r="A14" s="32"/>
      <c r="B14" s="32"/>
      <c r="C14" s="66" t="s">
        <v>73</v>
      </c>
      <c r="D14" s="67">
        <f>IF(D10="OUI",(E9-D9+G9-F9-D11),(E9-D9+G9-F9))</f>
        <v>0.25000000000000006</v>
      </c>
      <c r="E14" s="32"/>
      <c r="F14" s="32"/>
      <c r="G14" s="32"/>
      <c r="H14" s="155" t="s">
        <v>74</v>
      </c>
      <c r="I14" s="156"/>
      <c r="J14" s="156"/>
      <c r="K14" s="156"/>
      <c r="L14" s="156"/>
      <c r="M14" s="156"/>
      <c r="N14" s="156"/>
      <c r="O14" s="32"/>
      <c r="P14" s="32"/>
    </row>
    <row r="15" spans="1:17" x14ac:dyDescent="0.35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</row>
    <row r="16" spans="1:17" x14ac:dyDescent="0.35">
      <c r="A16" s="32"/>
      <c r="B16" s="32"/>
      <c r="C16" s="32"/>
      <c r="D16" s="32"/>
      <c r="E16" s="101" t="s">
        <v>99</v>
      </c>
      <c r="F16" s="32"/>
      <c r="G16" s="32"/>
      <c r="H16" s="32"/>
      <c r="I16" s="32"/>
      <c r="J16" s="32"/>
      <c r="K16" s="32"/>
      <c r="L16" s="32"/>
      <c r="M16" s="32"/>
      <c r="N16" s="32"/>
      <c r="O16" s="32"/>
      <c r="P16" s="32"/>
    </row>
    <row r="17" spans="1:16" x14ac:dyDescent="0.35">
      <c r="A17" s="32"/>
      <c r="B17" s="32"/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  <c r="O17" s="32"/>
      <c r="P17" s="32"/>
    </row>
    <row r="18" spans="1:16" x14ac:dyDescent="0.35">
      <c r="A18" s="32"/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</row>
    <row r="19" spans="1:16" x14ac:dyDescent="0.35">
      <c r="A19" s="32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  <c r="M19" s="32"/>
      <c r="N19" s="32"/>
      <c r="O19" s="32"/>
      <c r="P19" s="32"/>
    </row>
    <row r="20" spans="1:16" x14ac:dyDescent="0.35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</row>
    <row r="21" spans="1:16" x14ac:dyDescent="0.35">
      <c r="A21" s="32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</row>
    <row r="22" spans="1:16" x14ac:dyDescent="0.35">
      <c r="A22" s="32"/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</row>
    <row r="23" spans="1:16" x14ac:dyDescent="0.35">
      <c r="A23" s="32"/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</row>
    <row r="24" spans="1:16" x14ac:dyDescent="0.35">
      <c r="A24" s="32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</row>
    <row r="25" spans="1:16" x14ac:dyDescent="0.35">
      <c r="A25" s="32"/>
      <c r="B25" s="32"/>
      <c r="C25" s="32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</row>
    <row r="26" spans="1:16" x14ac:dyDescent="0.35">
      <c r="A26" s="32"/>
      <c r="B26" s="32"/>
      <c r="C26" s="32"/>
      <c r="D26" s="32"/>
      <c r="E26" s="32"/>
      <c r="F26" s="65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6" x14ac:dyDescent="0.3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</row>
    <row r="28" spans="1:16" x14ac:dyDescent="0.35">
      <c r="A28" s="32"/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</row>
    <row r="29" spans="1:16" x14ac:dyDescent="0.35">
      <c r="A29" s="32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</row>
    <row r="30" spans="1:16" x14ac:dyDescent="0.35">
      <c r="A30" s="32"/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</row>
    <row r="31" spans="1:16" x14ac:dyDescent="0.35">
      <c r="A31" s="32"/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</row>
    <row r="32" spans="1:16" x14ac:dyDescent="0.35">
      <c r="A32" s="32"/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</row>
    <row r="33" spans="1:16" x14ac:dyDescent="0.3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</row>
    <row r="34" spans="1:16" x14ac:dyDescent="0.3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</row>
    <row r="35" spans="1:16" x14ac:dyDescent="0.35">
      <c r="A35" s="32"/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</row>
    <row r="36" spans="1:16" x14ac:dyDescent="0.35">
      <c r="A36" s="32"/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</row>
    <row r="37" spans="1:16" x14ac:dyDescent="0.35">
      <c r="A37" s="32"/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</row>
    <row r="38" spans="1:16" x14ac:dyDescent="0.35">
      <c r="A38" s="32"/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</row>
    <row r="39" spans="1:16" x14ac:dyDescent="0.35">
      <c r="A39" s="32"/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</row>
    <row r="40" spans="1:16" x14ac:dyDescent="0.35">
      <c r="A40" s="32"/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x14ac:dyDescent="0.35">
      <c r="A41" s="32"/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</row>
    <row r="42" spans="1:16" x14ac:dyDescent="0.35">
      <c r="A42" s="32"/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</row>
    <row r="43" spans="1:16" x14ac:dyDescent="0.35">
      <c r="A43" s="32"/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</row>
    <row r="44" spans="1:16" x14ac:dyDescent="0.35">
      <c r="A44" s="32"/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x14ac:dyDescent="0.35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</row>
    <row r="46" spans="1:16" x14ac:dyDescent="0.35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x14ac:dyDescent="0.35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</row>
    <row r="48" spans="1:16" x14ac:dyDescent="0.35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</row>
    <row r="49" spans="1:16" x14ac:dyDescent="0.35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</row>
    <row r="50" spans="1:16" x14ac:dyDescent="0.35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</row>
    <row r="51" spans="1:16" x14ac:dyDescent="0.35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</row>
    <row r="52" spans="1:16" x14ac:dyDescent="0.35">
      <c r="A52" s="32"/>
      <c r="B52" s="32"/>
      <c r="C52" s="32"/>
      <c r="D52" s="32"/>
      <c r="E52" s="32"/>
      <c r="F52" s="32"/>
      <c r="G52" s="32"/>
    </row>
    <row r="53" spans="1:16" x14ac:dyDescent="0.35">
      <c r="A53" s="32"/>
      <c r="B53" s="32"/>
    </row>
    <row r="54" spans="1:16" x14ac:dyDescent="0.35">
      <c r="A54" s="32"/>
      <c r="B54" s="32"/>
    </row>
    <row r="55" spans="1:16" x14ac:dyDescent="0.35">
      <c r="A55" s="32"/>
      <c r="B55" s="32"/>
    </row>
    <row r="56" spans="1:16" x14ac:dyDescent="0.35">
      <c r="A56" s="32"/>
      <c r="B56" s="32"/>
    </row>
    <row r="57" spans="1:16" x14ac:dyDescent="0.35">
      <c r="A57" s="32"/>
      <c r="B57" s="32"/>
    </row>
    <row r="58" spans="1:16" x14ac:dyDescent="0.35">
      <c r="A58" s="32"/>
      <c r="B58" s="32"/>
    </row>
    <row r="59" spans="1:16" x14ac:dyDescent="0.35">
      <c r="A59" s="32"/>
      <c r="B59" s="32"/>
    </row>
    <row r="60" spans="1:16" x14ac:dyDescent="0.35">
      <c r="A60" s="32"/>
      <c r="B60" s="32"/>
    </row>
    <row r="61" spans="1:16" x14ac:dyDescent="0.35">
      <c r="A61" s="32"/>
      <c r="B61" s="32"/>
    </row>
    <row r="62" spans="1:16" x14ac:dyDescent="0.35">
      <c r="A62" s="32"/>
      <c r="B62" s="32"/>
    </row>
    <row r="63" spans="1:16" x14ac:dyDescent="0.35">
      <c r="A63" s="32"/>
      <c r="B63" s="32"/>
    </row>
    <row r="64" spans="1:16" x14ac:dyDescent="0.35">
      <c r="A64" s="32"/>
      <c r="B64" s="32"/>
    </row>
    <row r="65" spans="1:2" x14ac:dyDescent="0.35">
      <c r="A65" s="32"/>
      <c r="B65" s="32"/>
    </row>
    <row r="66" spans="1:2" x14ac:dyDescent="0.35">
      <c r="A66" s="32"/>
      <c r="B66" s="32"/>
    </row>
    <row r="67" spans="1:2" x14ac:dyDescent="0.35">
      <c r="A67" s="32"/>
      <c r="B67" s="32"/>
    </row>
    <row r="68" spans="1:2" x14ac:dyDescent="0.35">
      <c r="A68" s="32"/>
      <c r="B68" s="32"/>
    </row>
    <row r="69" spans="1:2" x14ac:dyDescent="0.35">
      <c r="A69" s="32"/>
      <c r="B69" s="32"/>
    </row>
    <row r="70" spans="1:2" x14ac:dyDescent="0.35">
      <c r="A70" s="32"/>
      <c r="B70" s="32"/>
    </row>
    <row r="71" spans="1:2" x14ac:dyDescent="0.35">
      <c r="A71" s="32"/>
      <c r="B71" s="32"/>
    </row>
    <row r="72" spans="1:2" x14ac:dyDescent="0.35">
      <c r="A72" s="32"/>
      <c r="B72" s="32"/>
    </row>
    <row r="73" spans="1:2" x14ac:dyDescent="0.35">
      <c r="A73" s="32"/>
      <c r="B73" s="32"/>
    </row>
    <row r="74" spans="1:2" x14ac:dyDescent="0.35">
      <c r="A74" s="32"/>
      <c r="B74" s="32"/>
    </row>
    <row r="75" spans="1:2" x14ac:dyDescent="0.35">
      <c r="A75" s="32"/>
      <c r="B75" s="32"/>
    </row>
    <row r="76" spans="1:2" x14ac:dyDescent="0.35">
      <c r="A76" s="32"/>
      <c r="B76" s="32"/>
    </row>
    <row r="77" spans="1:2" x14ac:dyDescent="0.35">
      <c r="A77" s="32"/>
      <c r="B77" s="32"/>
    </row>
    <row r="78" spans="1:2" x14ac:dyDescent="0.35">
      <c r="A78" s="32"/>
      <c r="B78" s="32"/>
    </row>
    <row r="79" spans="1:2" x14ac:dyDescent="0.35">
      <c r="A79" s="32"/>
      <c r="B79" s="32"/>
    </row>
    <row r="80" spans="1:2" x14ac:dyDescent="0.35">
      <c r="A80" s="32"/>
      <c r="B80" s="32"/>
    </row>
    <row r="81" spans="1:2" x14ac:dyDescent="0.35">
      <c r="A81" s="32"/>
      <c r="B81" s="32"/>
    </row>
    <row r="82" spans="1:2" x14ac:dyDescent="0.35">
      <c r="A82" s="32"/>
      <c r="B82" s="32"/>
    </row>
    <row r="83" spans="1:2" x14ac:dyDescent="0.35">
      <c r="A83" s="32"/>
      <c r="B83" s="32"/>
    </row>
    <row r="84" spans="1:2" x14ac:dyDescent="0.35">
      <c r="A84" s="32"/>
      <c r="B84" s="32"/>
    </row>
    <row r="85" spans="1:2" x14ac:dyDescent="0.35">
      <c r="A85" s="32"/>
      <c r="B85" s="32"/>
    </row>
    <row r="86" spans="1:2" x14ac:dyDescent="0.35">
      <c r="A86" s="32"/>
      <c r="B86" s="32"/>
    </row>
    <row r="87" spans="1:2" x14ac:dyDescent="0.35">
      <c r="A87" s="32"/>
      <c r="B87" s="32"/>
    </row>
    <row r="88" spans="1:2" x14ac:dyDescent="0.35">
      <c r="A88" s="32"/>
      <c r="B88" s="32"/>
    </row>
    <row r="89" spans="1:2" x14ac:dyDescent="0.35">
      <c r="A89" s="32"/>
      <c r="B89" s="32"/>
    </row>
    <row r="90" spans="1:2" x14ac:dyDescent="0.35">
      <c r="A90" s="32"/>
      <c r="B90" s="32"/>
    </row>
    <row r="91" spans="1:2" x14ac:dyDescent="0.35">
      <c r="A91" s="32"/>
      <c r="B91" s="32"/>
    </row>
    <row r="92" spans="1:2" x14ac:dyDescent="0.35">
      <c r="A92" s="32"/>
      <c r="B92" s="32"/>
    </row>
    <row r="93" spans="1:2" x14ac:dyDescent="0.35">
      <c r="A93" s="32"/>
      <c r="B93" s="32"/>
    </row>
    <row r="94" spans="1:2" x14ac:dyDescent="0.35">
      <c r="A94" s="32"/>
      <c r="B94" s="32"/>
    </row>
    <row r="95" spans="1:2" x14ac:dyDescent="0.35">
      <c r="A95" s="32"/>
      <c r="B95" s="32"/>
    </row>
    <row r="96" spans="1:2" x14ac:dyDescent="0.35">
      <c r="A96" s="32"/>
      <c r="B96" s="32"/>
    </row>
    <row r="97" spans="1:2" x14ac:dyDescent="0.35">
      <c r="A97" s="32"/>
      <c r="B97" s="32"/>
    </row>
    <row r="98" spans="1:2" x14ac:dyDescent="0.35">
      <c r="A98" s="32"/>
      <c r="B98" s="32"/>
    </row>
    <row r="99" spans="1:2" x14ac:dyDescent="0.35">
      <c r="A99" s="32"/>
      <c r="B99" s="32"/>
    </row>
    <row r="100" spans="1:2" x14ac:dyDescent="0.35">
      <c r="A100" s="32"/>
      <c r="B100" s="32"/>
    </row>
    <row r="101" spans="1:2" x14ac:dyDescent="0.35">
      <c r="A101" s="32"/>
      <c r="B101" s="32"/>
    </row>
    <row r="102" spans="1:2" x14ac:dyDescent="0.35">
      <c r="A102" s="32"/>
      <c r="B102" s="32"/>
    </row>
    <row r="103" spans="1:2" x14ac:dyDescent="0.35">
      <c r="A103" s="32"/>
      <c r="B103" s="32"/>
    </row>
    <row r="104" spans="1:2" x14ac:dyDescent="0.35">
      <c r="A104" s="32"/>
      <c r="B104" s="32"/>
    </row>
    <row r="105" spans="1:2" x14ac:dyDescent="0.35">
      <c r="A105" s="32"/>
      <c r="B105" s="32"/>
    </row>
    <row r="106" spans="1:2" x14ac:dyDescent="0.35">
      <c r="A106" s="32"/>
      <c r="B106" s="32"/>
    </row>
    <row r="107" spans="1:2" x14ac:dyDescent="0.35">
      <c r="A107" s="32"/>
      <c r="B107" s="32"/>
    </row>
    <row r="108" spans="1:2" x14ac:dyDescent="0.35">
      <c r="A108" s="32"/>
      <c r="B108" s="32"/>
    </row>
    <row r="109" spans="1:2" x14ac:dyDescent="0.35">
      <c r="A109" s="32"/>
      <c r="B109" s="32"/>
    </row>
    <row r="110" spans="1:2" x14ac:dyDescent="0.35">
      <c r="A110" s="32"/>
      <c r="B110" s="32"/>
    </row>
    <row r="111" spans="1:2" x14ac:dyDescent="0.35">
      <c r="A111" s="32"/>
      <c r="B111" s="32"/>
    </row>
    <row r="112" spans="1:2" x14ac:dyDescent="0.35">
      <c r="A112" s="32"/>
      <c r="B112" s="32"/>
    </row>
    <row r="113" spans="1:2" x14ac:dyDescent="0.35">
      <c r="A113" s="32"/>
      <c r="B113" s="32"/>
    </row>
    <row r="114" spans="1:2" x14ac:dyDescent="0.35">
      <c r="A114" s="32"/>
      <c r="B114" s="32"/>
    </row>
    <row r="115" spans="1:2" x14ac:dyDescent="0.35">
      <c r="A115" s="32"/>
      <c r="B115" s="32"/>
    </row>
    <row r="116" spans="1:2" x14ac:dyDescent="0.35">
      <c r="A116" s="32"/>
      <c r="B116" s="32"/>
    </row>
    <row r="117" spans="1:2" x14ac:dyDescent="0.35">
      <c r="A117" s="32"/>
      <c r="B117" s="32"/>
    </row>
    <row r="118" spans="1:2" x14ac:dyDescent="0.35">
      <c r="A118" s="32"/>
      <c r="B118" s="32"/>
    </row>
    <row r="119" spans="1:2" x14ac:dyDescent="0.35">
      <c r="A119" s="32"/>
      <c r="B119" s="32"/>
    </row>
  </sheetData>
  <mergeCells count="11">
    <mergeCell ref="A8:B11"/>
    <mergeCell ref="H14:N14"/>
    <mergeCell ref="D4:G4"/>
    <mergeCell ref="C1:M1"/>
    <mergeCell ref="C2:M2"/>
    <mergeCell ref="D8:E8"/>
    <mergeCell ref="F8:G8"/>
    <mergeCell ref="C8:C9"/>
    <mergeCell ref="H5:M5"/>
    <mergeCell ref="H10:M10"/>
    <mergeCell ref="H7:M8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EE811E0-5204-4647-89B3-A8C00E98289E}">
          <x14:formula1>
            <xm:f>Feuil8!$I$3:$I$37</xm:f>
          </x14:formula1>
          <xm:sqref>D4</xm:sqref>
        </x14:dataValidation>
        <x14:dataValidation type="list" allowBlank="1" showInputMessage="1" showErrorMessage="1" xr:uid="{B5D0CD3A-6866-4200-9DD8-AF5E8093E14F}">
          <x14:formula1>
            <xm:f>Feuil8!$B$9:$B$10</xm:f>
          </x14:formula1>
          <xm:sqref>D10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BB5A87-BF98-4941-AB6B-A2944928F475}">
  <dimension ref="A1:BA46"/>
  <sheetViews>
    <sheetView tabSelected="1" topLeftCell="J1" zoomScale="83" zoomScaleNormal="63" workbookViewId="0">
      <selection activeCell="B1" sqref="B1:AR17"/>
    </sheetView>
  </sheetViews>
  <sheetFormatPr baseColWidth="10" defaultColWidth="11.453125" defaultRowHeight="14.5" x14ac:dyDescent="0.35"/>
  <cols>
    <col min="2" max="2" width="16.54296875" customWidth="1"/>
    <col min="3" max="3" width="16.81640625" customWidth="1"/>
    <col min="4" max="4" width="17.7265625" customWidth="1"/>
    <col min="5" max="5" width="18.26953125" style="47" customWidth="1"/>
    <col min="6" max="23" width="4.7265625" style="1" customWidth="1"/>
    <col min="24" max="36" width="4.7265625" customWidth="1"/>
    <col min="37" max="38" width="11.453125" hidden="1" customWidth="1"/>
    <col min="39" max="39" width="11" style="21" customWidth="1"/>
    <col min="40" max="40" width="11.453125" style="21"/>
    <col min="41" max="41" width="11.453125" style="21" hidden="1" customWidth="1"/>
    <col min="42" max="42" width="9.08984375" style="21" customWidth="1"/>
    <col min="43" max="43" width="6.1796875" customWidth="1"/>
    <col min="44" max="44" width="13.453125" bestFit="1" customWidth="1"/>
  </cols>
  <sheetData>
    <row r="1" spans="1:53" ht="15" thickBot="1" x14ac:dyDescent="0.4">
      <c r="A1" s="32"/>
      <c r="B1" s="164" t="s">
        <v>104</v>
      </c>
      <c r="C1" s="165"/>
      <c r="D1" s="165" t="s">
        <v>105</v>
      </c>
      <c r="E1" s="166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7"/>
      <c r="AL1" s="57"/>
      <c r="AM1" s="58"/>
      <c r="AN1" s="58"/>
      <c r="AO1" s="58"/>
      <c r="AP1" s="58"/>
      <c r="AQ1" s="57"/>
      <c r="AR1" s="57"/>
      <c r="AS1" s="32"/>
      <c r="AT1" s="32"/>
      <c r="AU1" s="32"/>
      <c r="AV1" s="32"/>
      <c r="AW1" s="32"/>
      <c r="AX1" s="32"/>
      <c r="AY1" s="32"/>
      <c r="AZ1" s="32"/>
      <c r="BA1" s="32"/>
    </row>
    <row r="2" spans="1:53" ht="30.75" customHeight="1" thickBot="1" x14ac:dyDescent="0.6">
      <c r="A2" s="32"/>
      <c r="B2" s="97">
        <v>1</v>
      </c>
      <c r="C2" s="96">
        <v>2</v>
      </c>
      <c r="D2" s="167">
        <v>2</v>
      </c>
      <c r="E2" s="168"/>
      <c r="F2" s="169" t="s">
        <v>95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59"/>
      <c r="AL2" s="59"/>
      <c r="AM2" s="60"/>
      <c r="AN2" s="60"/>
      <c r="AO2" s="60"/>
      <c r="AP2" s="60"/>
      <c r="AQ2" s="59"/>
      <c r="AR2" s="59"/>
      <c r="AS2" s="32"/>
      <c r="AT2" s="32"/>
      <c r="AU2" s="32"/>
      <c r="AV2" s="32"/>
      <c r="AW2" s="32"/>
      <c r="AX2" s="32"/>
      <c r="AY2" s="32"/>
      <c r="AZ2" s="32"/>
      <c r="BA2" s="32"/>
    </row>
    <row r="3" spans="1:53" ht="15" thickBot="1" x14ac:dyDescent="0.4">
      <c r="A3" s="32"/>
      <c r="B3" s="171" t="s">
        <v>96</v>
      </c>
      <c r="C3" s="172"/>
      <c r="D3" s="8">
        <f>'CHAMPS NECESSAIRES'!D7</f>
        <v>0.05</v>
      </c>
      <c r="E3" s="100"/>
      <c r="F3" s="173"/>
      <c r="G3" s="174"/>
      <c r="H3" s="174"/>
      <c r="I3" s="174"/>
      <c r="J3" s="174"/>
      <c r="K3" s="102"/>
      <c r="L3" s="102"/>
      <c r="M3" s="174"/>
      <c r="N3" s="174"/>
      <c r="O3" s="174"/>
      <c r="P3" s="174"/>
      <c r="Q3" s="174"/>
      <c r="R3" s="102"/>
      <c r="S3" s="102"/>
      <c r="T3" s="174"/>
      <c r="U3" s="174"/>
      <c r="V3" s="174"/>
      <c r="W3" s="174"/>
      <c r="X3" s="174"/>
      <c r="Y3" s="102"/>
      <c r="Z3" s="102"/>
      <c r="AA3" s="175"/>
      <c r="AB3" s="175"/>
      <c r="AC3" s="175"/>
      <c r="AD3" s="175"/>
      <c r="AE3" s="175"/>
      <c r="AF3" s="175"/>
      <c r="AG3" s="175"/>
      <c r="AH3" s="175"/>
      <c r="AI3" s="175"/>
      <c r="AJ3" s="176"/>
      <c r="AK3" s="186" t="s">
        <v>75</v>
      </c>
      <c r="AL3" s="187"/>
      <c r="AM3" s="61"/>
      <c r="AN3" s="61"/>
      <c r="AO3" s="61"/>
      <c r="AP3" s="61"/>
      <c r="AQ3" s="33"/>
      <c r="AR3" s="33"/>
      <c r="AS3" s="32"/>
      <c r="AT3" s="32"/>
      <c r="AU3" s="32"/>
      <c r="AV3" s="32"/>
      <c r="AW3" s="32"/>
      <c r="AX3" s="32"/>
      <c r="AY3" s="32"/>
      <c r="AZ3" s="32"/>
      <c r="BA3" s="32"/>
    </row>
    <row r="4" spans="1:53" ht="15" thickBot="1" x14ac:dyDescent="0.4">
      <c r="A4" s="32"/>
      <c r="B4" s="188" t="s">
        <v>65</v>
      </c>
      <c r="C4" s="189"/>
      <c r="D4" s="9">
        <f>AVERAGE(F4:AJ4)</f>
        <v>6.387096774193548</v>
      </c>
      <c r="E4" s="46"/>
      <c r="F4" s="11">
        <f t="shared" ref="F4:AJ4" si="0">COUNTIF(F9:F17,"&gt;0")</f>
        <v>0</v>
      </c>
      <c r="G4" s="6">
        <f t="shared" si="0"/>
        <v>9</v>
      </c>
      <c r="H4" s="6">
        <f t="shared" si="0"/>
        <v>9</v>
      </c>
      <c r="I4" s="6">
        <f t="shared" si="0"/>
        <v>9</v>
      </c>
      <c r="J4" s="6">
        <f t="shared" si="0"/>
        <v>9</v>
      </c>
      <c r="K4" s="6">
        <f t="shared" si="0"/>
        <v>9</v>
      </c>
      <c r="L4" s="84">
        <f t="shared" si="0"/>
        <v>0</v>
      </c>
      <c r="M4" s="84">
        <f t="shared" si="0"/>
        <v>0</v>
      </c>
      <c r="N4" s="6">
        <f t="shared" si="0"/>
        <v>9</v>
      </c>
      <c r="O4" s="6">
        <f t="shared" si="0"/>
        <v>9</v>
      </c>
      <c r="P4" s="6">
        <f t="shared" si="0"/>
        <v>9</v>
      </c>
      <c r="Q4" s="84">
        <f t="shared" si="0"/>
        <v>9</v>
      </c>
      <c r="R4" s="6">
        <f t="shared" si="0"/>
        <v>9</v>
      </c>
      <c r="S4" s="84">
        <f t="shared" si="0"/>
        <v>0</v>
      </c>
      <c r="T4" s="84">
        <f t="shared" si="0"/>
        <v>0</v>
      </c>
      <c r="U4" s="6">
        <f t="shared" si="0"/>
        <v>9</v>
      </c>
      <c r="V4" s="6">
        <f t="shared" si="0"/>
        <v>9</v>
      </c>
      <c r="W4" s="6">
        <f t="shared" si="0"/>
        <v>9</v>
      </c>
      <c r="X4" s="84">
        <f t="shared" si="0"/>
        <v>9</v>
      </c>
      <c r="Y4" s="6">
        <f t="shared" si="0"/>
        <v>9</v>
      </c>
      <c r="Z4" s="6">
        <f t="shared" si="0"/>
        <v>0</v>
      </c>
      <c r="AA4" s="6">
        <f t="shared" si="0"/>
        <v>0</v>
      </c>
      <c r="AB4" s="6">
        <f t="shared" si="0"/>
        <v>9</v>
      </c>
      <c r="AC4" s="6">
        <f t="shared" si="0"/>
        <v>9</v>
      </c>
      <c r="AD4" s="6">
        <f t="shared" si="0"/>
        <v>9</v>
      </c>
      <c r="AE4" s="6">
        <f t="shared" si="0"/>
        <v>9</v>
      </c>
      <c r="AF4" s="6">
        <f t="shared" si="0"/>
        <v>9</v>
      </c>
      <c r="AG4" s="6">
        <f t="shared" si="0"/>
        <v>0</v>
      </c>
      <c r="AH4" s="6">
        <f t="shared" si="0"/>
        <v>0</v>
      </c>
      <c r="AI4" s="6">
        <f t="shared" si="0"/>
        <v>9</v>
      </c>
      <c r="AJ4" s="7">
        <f t="shared" si="0"/>
        <v>9</v>
      </c>
      <c r="AK4" s="186"/>
      <c r="AL4" s="187"/>
      <c r="AM4" s="190" t="s">
        <v>94</v>
      </c>
      <c r="AN4" s="190"/>
      <c r="AO4" s="22"/>
      <c r="AP4" s="61"/>
      <c r="AQ4" s="33"/>
      <c r="AR4" s="33"/>
      <c r="AS4" s="32"/>
      <c r="AT4" s="32"/>
      <c r="AU4" s="32"/>
      <c r="AV4" s="32"/>
      <c r="AW4" s="32"/>
      <c r="AX4" s="32"/>
      <c r="AY4" s="32"/>
      <c r="AZ4" s="32"/>
      <c r="BA4" s="32"/>
    </row>
    <row r="5" spans="1:53" ht="15" thickBot="1" x14ac:dyDescent="0.4">
      <c r="A5" s="32"/>
      <c r="B5" s="191" t="s">
        <v>76</v>
      </c>
      <c r="C5" s="192"/>
      <c r="D5" s="10">
        <f>AVERAGE(F5:AJ5)</f>
        <v>1.5967741935483872</v>
      </c>
      <c r="E5" s="46"/>
      <c r="F5" s="12">
        <f t="shared" ref="F5:AJ5" si="1">SUM(F9:F17)</f>
        <v>0</v>
      </c>
      <c r="G5" s="13">
        <f t="shared" si="1"/>
        <v>2.2500000000000004</v>
      </c>
      <c r="H5" s="13">
        <f t="shared" si="1"/>
        <v>2.2500000000000004</v>
      </c>
      <c r="I5" s="13">
        <f t="shared" si="1"/>
        <v>2.2500000000000004</v>
      </c>
      <c r="J5" s="13">
        <f t="shared" si="1"/>
        <v>2.2500000000000004</v>
      </c>
      <c r="K5" s="13">
        <f t="shared" si="1"/>
        <v>2.2500000000000004</v>
      </c>
      <c r="L5" s="13">
        <f t="shared" si="1"/>
        <v>0</v>
      </c>
      <c r="M5" s="13">
        <f t="shared" si="1"/>
        <v>0</v>
      </c>
      <c r="N5" s="13">
        <f t="shared" si="1"/>
        <v>2.2500000000000004</v>
      </c>
      <c r="O5" s="13">
        <f t="shared" si="1"/>
        <v>2.2500000000000004</v>
      </c>
      <c r="P5" s="13">
        <f t="shared" si="1"/>
        <v>2.2500000000000004</v>
      </c>
      <c r="Q5" s="13">
        <f t="shared" si="1"/>
        <v>2.2500000000000004</v>
      </c>
      <c r="R5" s="13">
        <f t="shared" si="1"/>
        <v>2.2500000000000004</v>
      </c>
      <c r="S5" s="13">
        <f t="shared" si="1"/>
        <v>0</v>
      </c>
      <c r="T5" s="13">
        <f t="shared" si="1"/>
        <v>0</v>
      </c>
      <c r="U5" s="13">
        <f t="shared" si="1"/>
        <v>2.2500000000000004</v>
      </c>
      <c r="V5" s="13">
        <f t="shared" si="1"/>
        <v>2.2500000000000004</v>
      </c>
      <c r="W5" s="13">
        <f t="shared" si="1"/>
        <v>2.2500000000000004</v>
      </c>
      <c r="X5" s="13">
        <f t="shared" si="1"/>
        <v>2.2500000000000004</v>
      </c>
      <c r="Y5" s="13">
        <f t="shared" si="1"/>
        <v>2.2500000000000004</v>
      </c>
      <c r="Z5" s="13">
        <f t="shared" si="1"/>
        <v>0</v>
      </c>
      <c r="AA5" s="13">
        <f t="shared" si="1"/>
        <v>0</v>
      </c>
      <c r="AB5" s="13">
        <f t="shared" si="1"/>
        <v>2.2500000000000004</v>
      </c>
      <c r="AC5" s="13">
        <f t="shared" si="1"/>
        <v>2.2500000000000004</v>
      </c>
      <c r="AD5" s="13">
        <f t="shared" si="1"/>
        <v>2.2500000000000004</v>
      </c>
      <c r="AE5" s="13">
        <f t="shared" si="1"/>
        <v>2.2500000000000004</v>
      </c>
      <c r="AF5" s="13">
        <f t="shared" si="1"/>
        <v>2.2500000000000004</v>
      </c>
      <c r="AG5" s="13">
        <f t="shared" si="1"/>
        <v>0</v>
      </c>
      <c r="AH5" s="13">
        <f t="shared" si="1"/>
        <v>0</v>
      </c>
      <c r="AI5" s="13">
        <f t="shared" si="1"/>
        <v>2.2500000000000004</v>
      </c>
      <c r="AJ5" s="14">
        <f t="shared" si="1"/>
        <v>2.2500000000000004</v>
      </c>
      <c r="AK5" s="186"/>
      <c r="AL5" s="187"/>
      <c r="AM5" s="193" t="s">
        <v>94</v>
      </c>
      <c r="AN5" s="193"/>
      <c r="AO5" s="22"/>
      <c r="AP5" s="61"/>
      <c r="AQ5" s="33"/>
      <c r="AR5" s="33"/>
      <c r="AS5" s="32"/>
      <c r="AT5" s="32"/>
      <c r="AU5" s="32"/>
      <c r="AV5" s="32"/>
      <c r="AW5" s="32"/>
      <c r="AX5" s="32"/>
      <c r="AY5" s="32"/>
      <c r="AZ5" s="32"/>
      <c r="BA5" s="32"/>
    </row>
    <row r="6" spans="1:53" ht="46" customHeight="1" thickBot="1" x14ac:dyDescent="0.4">
      <c r="A6" s="33"/>
      <c r="B6" s="177" t="s">
        <v>87</v>
      </c>
      <c r="C6" s="178"/>
      <c r="D6" s="48" t="s">
        <v>88</v>
      </c>
      <c r="E6" s="98" t="s">
        <v>89</v>
      </c>
      <c r="F6" s="179" t="s">
        <v>90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1"/>
      <c r="AK6" s="99"/>
      <c r="AL6" s="100"/>
      <c r="AM6" s="22"/>
      <c r="AN6" s="182" t="s">
        <v>103</v>
      </c>
      <c r="AO6" s="182"/>
      <c r="AP6" s="182"/>
      <c r="AQ6" s="182"/>
      <c r="AR6" s="33"/>
      <c r="AS6" s="32"/>
      <c r="AT6" s="32"/>
      <c r="AU6" s="32"/>
      <c r="AV6" s="32"/>
      <c r="AW6" s="32"/>
      <c r="AX6" s="32"/>
      <c r="AY6" s="32"/>
      <c r="AZ6" s="32"/>
      <c r="BA6" s="32"/>
    </row>
    <row r="7" spans="1:53" ht="15.5" customHeight="1" thickBot="1" x14ac:dyDescent="0.4">
      <c r="A7" s="32"/>
      <c r="B7" s="98"/>
      <c r="C7" s="85"/>
      <c r="D7" s="48"/>
      <c r="E7" s="98"/>
      <c r="F7" s="86">
        <f>WEEKDAY(F8)</f>
        <v>7</v>
      </c>
      <c r="G7" s="86">
        <f t="shared" ref="G7:AJ7" si="2">WEEKDAY(G8)</f>
        <v>1</v>
      </c>
      <c r="H7" s="86">
        <f t="shared" si="2"/>
        <v>2</v>
      </c>
      <c r="I7" s="86">
        <f t="shared" si="2"/>
        <v>3</v>
      </c>
      <c r="J7" s="86">
        <f t="shared" si="2"/>
        <v>4</v>
      </c>
      <c r="K7" s="86">
        <f t="shared" si="2"/>
        <v>5</v>
      </c>
      <c r="L7" s="86">
        <f t="shared" si="2"/>
        <v>6</v>
      </c>
      <c r="M7" s="86">
        <f t="shared" si="2"/>
        <v>7</v>
      </c>
      <c r="N7" s="86">
        <f t="shared" si="2"/>
        <v>1</v>
      </c>
      <c r="O7" s="86">
        <f t="shared" si="2"/>
        <v>2</v>
      </c>
      <c r="P7" s="86">
        <f t="shared" si="2"/>
        <v>3</v>
      </c>
      <c r="Q7" s="86">
        <f t="shared" si="2"/>
        <v>4</v>
      </c>
      <c r="R7" s="86">
        <f t="shared" si="2"/>
        <v>5</v>
      </c>
      <c r="S7" s="86">
        <f t="shared" si="2"/>
        <v>6</v>
      </c>
      <c r="T7" s="86">
        <f t="shared" si="2"/>
        <v>7</v>
      </c>
      <c r="U7" s="86">
        <f t="shared" si="2"/>
        <v>1</v>
      </c>
      <c r="V7" s="86">
        <f t="shared" si="2"/>
        <v>2</v>
      </c>
      <c r="W7" s="86">
        <f t="shared" si="2"/>
        <v>3</v>
      </c>
      <c r="X7" s="86">
        <f t="shared" si="2"/>
        <v>4</v>
      </c>
      <c r="Y7" s="86">
        <f t="shared" si="2"/>
        <v>5</v>
      </c>
      <c r="Z7" s="86">
        <f t="shared" si="2"/>
        <v>6</v>
      </c>
      <c r="AA7" s="86">
        <f t="shared" si="2"/>
        <v>7</v>
      </c>
      <c r="AB7" s="86">
        <f t="shared" si="2"/>
        <v>1</v>
      </c>
      <c r="AC7" s="86">
        <f t="shared" si="2"/>
        <v>2</v>
      </c>
      <c r="AD7" s="86">
        <f t="shared" si="2"/>
        <v>3</v>
      </c>
      <c r="AE7" s="86">
        <f t="shared" si="2"/>
        <v>4</v>
      </c>
      <c r="AF7" s="86">
        <f t="shared" si="2"/>
        <v>5</v>
      </c>
      <c r="AG7" s="86">
        <f t="shared" si="2"/>
        <v>6</v>
      </c>
      <c r="AH7" s="86">
        <f t="shared" si="2"/>
        <v>7</v>
      </c>
      <c r="AI7" s="86">
        <f t="shared" si="2"/>
        <v>1</v>
      </c>
      <c r="AJ7" s="86">
        <f t="shared" si="2"/>
        <v>2</v>
      </c>
      <c r="AK7" s="99"/>
      <c r="AL7" s="100"/>
      <c r="AM7" s="22"/>
      <c r="AN7" s="183"/>
      <c r="AO7" s="183"/>
      <c r="AP7" s="183"/>
      <c r="AQ7" s="183"/>
      <c r="AR7" s="33"/>
      <c r="AS7" s="32"/>
      <c r="AT7" s="32"/>
      <c r="AU7" s="32"/>
      <c r="AV7" s="32"/>
      <c r="AW7" s="32"/>
      <c r="AX7" s="32"/>
      <c r="AY7" s="32"/>
      <c r="AZ7" s="32"/>
      <c r="BA7" s="32"/>
    </row>
    <row r="8" spans="1:53" ht="51" customHeight="1" thickBot="1" x14ac:dyDescent="0.4">
      <c r="A8" s="32"/>
      <c r="B8" s="50" t="s">
        <v>77</v>
      </c>
      <c r="C8" s="49" t="s">
        <v>78</v>
      </c>
      <c r="D8" s="50" t="s">
        <v>79</v>
      </c>
      <c r="E8" s="53" t="s">
        <v>80</v>
      </c>
      <c r="F8" s="93">
        <f>DATE($C$2+2020,$B$2,1)</f>
        <v>44562</v>
      </c>
      <c r="G8" s="93">
        <f>DATE($C$2+2020,$B$2,2)</f>
        <v>44563</v>
      </c>
      <c r="H8" s="93">
        <f>DATE($C$2+2020,$B$2,3)</f>
        <v>44564</v>
      </c>
      <c r="I8" s="93">
        <f>DATE($C$2+2020,$B$2,4)</f>
        <v>44565</v>
      </c>
      <c r="J8" s="93">
        <f>DATE($C$2+2020,$B$2,5)</f>
        <v>44566</v>
      </c>
      <c r="K8" s="93">
        <f>DATE($C$2+2020,$B$2,6)</f>
        <v>44567</v>
      </c>
      <c r="L8" s="93">
        <f>DATE($C$2+2020,$B$2,7)</f>
        <v>44568</v>
      </c>
      <c r="M8" s="93">
        <f>DATE($C$2+2020,$B$2,8)</f>
        <v>44569</v>
      </c>
      <c r="N8" s="93">
        <f>DATE($C$2+2020,$B$2,9)</f>
        <v>44570</v>
      </c>
      <c r="O8" s="93">
        <f>DATE($C$2+2020,$B$2,10)</f>
        <v>44571</v>
      </c>
      <c r="P8" s="93">
        <f>DATE($C$2+2020,$B$2,11)</f>
        <v>44572</v>
      </c>
      <c r="Q8" s="93">
        <f>DATE($C$2+2020,$B$2,12)</f>
        <v>44573</v>
      </c>
      <c r="R8" s="93">
        <f>DATE($C$2+2020,$B$2,13)</f>
        <v>44574</v>
      </c>
      <c r="S8" s="93">
        <f>DATE($C$2+2020,$B$2,14)</f>
        <v>44575</v>
      </c>
      <c r="T8" s="93">
        <f>DATE($C$2+2020,$B$2,15)</f>
        <v>44576</v>
      </c>
      <c r="U8" s="93">
        <f>DATE($C$2+2020,$B$2,16)</f>
        <v>44577</v>
      </c>
      <c r="V8" s="93">
        <f>DATE($C$2+2020,$B$2,17)</f>
        <v>44578</v>
      </c>
      <c r="W8" s="93">
        <f>DATE($C$2+2020,$B$2,18)</f>
        <v>44579</v>
      </c>
      <c r="X8" s="93">
        <f>DATE($C$2+2020,$B$2,19)</f>
        <v>44580</v>
      </c>
      <c r="Y8" s="93">
        <f>DATE($C$2+2020,$B$2,20)</f>
        <v>44581</v>
      </c>
      <c r="Z8" s="93">
        <f>DATE($C$2+2020,$B$2,21)</f>
        <v>44582</v>
      </c>
      <c r="AA8" s="93">
        <f>DATE($C$2+2020,$B$2,22)</f>
        <v>44583</v>
      </c>
      <c r="AB8" s="93">
        <f>DATE($C$2+2020,$B$2,23)</f>
        <v>44584</v>
      </c>
      <c r="AC8" s="93">
        <f>DATE($C$2+2020,$B$2,24)</f>
        <v>44585</v>
      </c>
      <c r="AD8" s="93">
        <f>DATE($C$2+2020,$B$2,25)</f>
        <v>44586</v>
      </c>
      <c r="AE8" s="93">
        <f>DATE($C$2+2020,$B$2,26)</f>
        <v>44587</v>
      </c>
      <c r="AF8" s="93">
        <f>DATE($C$2+2020,$B$2,27)</f>
        <v>44588</v>
      </c>
      <c r="AG8" s="93">
        <f>DATE($C$2+2020,$B$2,28)</f>
        <v>44589</v>
      </c>
      <c r="AH8" s="93">
        <f>DATE($C$2+2020,$B$2,29)</f>
        <v>44590</v>
      </c>
      <c r="AI8" s="93">
        <f>DATE($C$2+2020,$B$2,30)</f>
        <v>44591</v>
      </c>
      <c r="AJ8" s="93">
        <f>DATE($C$2+2020,$B$2,31)</f>
        <v>44592</v>
      </c>
      <c r="AK8" s="3"/>
      <c r="AL8" s="3"/>
      <c r="AM8" s="23" t="s">
        <v>81</v>
      </c>
      <c r="AN8" s="24" t="s">
        <v>82</v>
      </c>
      <c r="AO8" s="24"/>
      <c r="AP8" s="25" t="s">
        <v>83</v>
      </c>
      <c r="AQ8" s="184" t="s">
        <v>84</v>
      </c>
      <c r="AR8" s="185"/>
      <c r="AS8" s="32"/>
      <c r="AT8" s="32"/>
      <c r="AU8" s="32"/>
      <c r="AV8" s="32"/>
      <c r="AW8" s="32"/>
      <c r="AX8" s="32"/>
      <c r="AY8" s="32"/>
      <c r="AZ8" s="32"/>
      <c r="BA8" s="32"/>
    </row>
    <row r="9" spans="1:53" x14ac:dyDescent="0.35">
      <c r="A9" s="32"/>
      <c r="B9" s="88" t="s">
        <v>85</v>
      </c>
      <c r="C9" s="89" t="s">
        <v>85</v>
      </c>
      <c r="D9" s="88" t="s">
        <v>57</v>
      </c>
      <c r="E9" s="88" t="s">
        <v>62</v>
      </c>
      <c r="F9" s="94" t="str" cm="1">
        <f t="array" ref="F9">_xlfn.IFS(F$7=6," ",F$7=7," ",F$7=1,'CHAMPS NECESSAIRES'!$D$14,F$7=2,'CHAMPS NECESSAIRES'!$D$14,F$7=3,'CHAMPS NECESSAIRES'!$D$14,F$7=4,'CHAMPS NECESSAIRES'!$D$14,F$7=5,'CHAMPS NECESSAIRES'!$D$14)</f>
        <v xml:space="preserve"> </v>
      </c>
      <c r="G9" s="94" cm="1">
        <f t="array" ref="G9">_xlfn.IFS(G$7=6," ",G$7=7," ",G$7=1,'CHAMPS NECESSAIRES'!$D$14,G$7=2,'CHAMPS NECESSAIRES'!$D$14,G$7=3,'CHAMPS NECESSAIRES'!$D$14,G$7=4,'CHAMPS NECESSAIRES'!$D$14,G$7=5,'CHAMPS NECESSAIRES'!$D$14)</f>
        <v>0.25000000000000006</v>
      </c>
      <c r="H9" s="94" cm="1">
        <f t="array" ref="H9">_xlfn.IFS(H$7=6," ",H$7=7," ",H$7=1,'CHAMPS NECESSAIRES'!$D$14,H$7=2,'CHAMPS NECESSAIRES'!$D$14,H$7=3,'CHAMPS NECESSAIRES'!$D$14,H$7=4,'CHAMPS NECESSAIRES'!$D$14,H$7=5,'CHAMPS NECESSAIRES'!$D$14)</f>
        <v>0.25000000000000006</v>
      </c>
      <c r="I9" s="94" cm="1">
        <f t="array" ref="I9">_xlfn.IFS(I$7=6," ",I$7=7," ",I$7=1,'CHAMPS NECESSAIRES'!$D$14,I$7=2,'CHAMPS NECESSAIRES'!$D$14,I$7=3,'CHAMPS NECESSAIRES'!$D$14,I$7=4,'CHAMPS NECESSAIRES'!$D$14,I$7=5,'CHAMPS NECESSAIRES'!$D$14)</f>
        <v>0.25000000000000006</v>
      </c>
      <c r="J9" s="94" cm="1">
        <f t="array" ref="J9">_xlfn.IFS(J$7=6," ",J$7=7," ",J$7=1,'CHAMPS NECESSAIRES'!$D$14,J$7=2,'CHAMPS NECESSAIRES'!$D$14,J$7=3,'CHAMPS NECESSAIRES'!$D$14,J$7=4,'CHAMPS NECESSAIRES'!$D$14,J$7=5,'CHAMPS NECESSAIRES'!$D$14)</f>
        <v>0.25000000000000006</v>
      </c>
      <c r="K9" s="94" cm="1">
        <f t="array" ref="K9">_xlfn.IFS(K$7=6," ",K$7=7," ",K$7=1,'CHAMPS NECESSAIRES'!$D$14,K$7=2,'CHAMPS NECESSAIRES'!$D$14,K$7=3,'CHAMPS NECESSAIRES'!$D$14,K$7=4,'CHAMPS NECESSAIRES'!$D$14,K$7=5,'CHAMPS NECESSAIRES'!$D$14)</f>
        <v>0.25000000000000006</v>
      </c>
      <c r="L9" s="94" t="str" cm="1">
        <f t="array" ref="L9">_xlfn.IFS(L$7=6," ",L$7=7," ",L$7=1,'CHAMPS NECESSAIRES'!$D$14,L$7=2,'CHAMPS NECESSAIRES'!$D$14,L$7=3,'CHAMPS NECESSAIRES'!$D$14,L$7=4,'CHAMPS NECESSAIRES'!$D$14,L$7=5,'CHAMPS NECESSAIRES'!$D$14)</f>
        <v xml:space="preserve"> </v>
      </c>
      <c r="M9" s="94" t="str" cm="1">
        <f t="array" ref="M9">_xlfn.IFS(M$7=6," ",M$7=7," ",M$7=1,'CHAMPS NECESSAIRES'!$D$14,M$7=2,'CHAMPS NECESSAIRES'!$D$14,M$7=3,'CHAMPS NECESSAIRES'!$D$14,M$7=4,'CHAMPS NECESSAIRES'!$D$14,M$7=5,'CHAMPS NECESSAIRES'!$D$14)</f>
        <v xml:space="preserve"> </v>
      </c>
      <c r="N9" s="94" cm="1">
        <f t="array" ref="N9">_xlfn.IFS(N$7=6," ",N$7=7," ",N$7=1,'CHAMPS NECESSAIRES'!$D$14,N$7=2,'CHAMPS NECESSAIRES'!$D$14,N$7=3,'CHAMPS NECESSAIRES'!$D$14,N$7=4,'CHAMPS NECESSAIRES'!$D$14,N$7=5,'CHAMPS NECESSAIRES'!$D$14)</f>
        <v>0.25000000000000006</v>
      </c>
      <c r="O9" s="94" cm="1">
        <f t="array" ref="O9">_xlfn.IFS(O$7=6," ",O$7=7," ",O$7=1,'CHAMPS NECESSAIRES'!$D$14,O$7=2,'CHAMPS NECESSAIRES'!$D$14,O$7=3,'CHAMPS NECESSAIRES'!$D$14,O$7=4,'CHAMPS NECESSAIRES'!$D$14,O$7=5,'CHAMPS NECESSAIRES'!$D$14)</f>
        <v>0.25000000000000006</v>
      </c>
      <c r="P9" s="94" cm="1">
        <f t="array" ref="P9">_xlfn.IFS(P$7=6," ",P$7=7," ",P$7=1,'CHAMPS NECESSAIRES'!$D$14,P$7=2,'CHAMPS NECESSAIRES'!$D$14,P$7=3,'CHAMPS NECESSAIRES'!$D$14,P$7=4,'CHAMPS NECESSAIRES'!$D$14,P$7=5,'CHAMPS NECESSAIRES'!$D$14)</f>
        <v>0.25000000000000006</v>
      </c>
      <c r="Q9" s="94" cm="1">
        <f t="array" ref="Q9">_xlfn.IFS(Q$7=6," ",Q$7=7," ",Q$7=1,'CHAMPS NECESSAIRES'!$D$14,Q$7=2,'CHAMPS NECESSAIRES'!$D$14,Q$7=3,'CHAMPS NECESSAIRES'!$D$14,Q$7=4,'CHAMPS NECESSAIRES'!$D$14,Q$7=5,'CHAMPS NECESSAIRES'!$D$14)</f>
        <v>0.25000000000000006</v>
      </c>
      <c r="R9" s="94" cm="1">
        <f t="array" ref="R9">_xlfn.IFS(R$7=6," ",R$7=7," ",R$7=1,'CHAMPS NECESSAIRES'!$D$14,R$7=2,'CHAMPS NECESSAIRES'!$D$14,R$7=3,'CHAMPS NECESSAIRES'!$D$14,R$7=4,'CHAMPS NECESSAIRES'!$D$14,R$7=5,'CHAMPS NECESSAIRES'!$D$14)</f>
        <v>0.25000000000000006</v>
      </c>
      <c r="S9" s="94" t="str" cm="1">
        <f t="array" ref="S9">_xlfn.IFS(S$7=6," ",S$7=7," ",S$7=1,'CHAMPS NECESSAIRES'!$D$14,S$7=2,'CHAMPS NECESSAIRES'!$D$14,S$7=3,'CHAMPS NECESSAIRES'!$D$14,S$7=4,'CHAMPS NECESSAIRES'!$D$14,S$7=5,'CHAMPS NECESSAIRES'!$D$14)</f>
        <v xml:space="preserve"> </v>
      </c>
      <c r="T9" s="94" t="str" cm="1">
        <f t="array" ref="T9">_xlfn.IFS(T$7=6," ",T$7=7," ",T$7=1,'CHAMPS NECESSAIRES'!$D$14,T$7=2,'CHAMPS NECESSAIRES'!$D$14,T$7=3,'CHAMPS NECESSAIRES'!$D$14,T$7=4,'CHAMPS NECESSAIRES'!$D$14,T$7=5,'CHAMPS NECESSAIRES'!$D$14)</f>
        <v xml:space="preserve"> </v>
      </c>
      <c r="U9" s="94" cm="1">
        <f t="array" ref="U9">_xlfn.IFS(U$7=6," ",U$7=7," ",U$7=1,'CHAMPS NECESSAIRES'!$D$14,U$7=2,'CHAMPS NECESSAIRES'!$D$14,U$7=3,'CHAMPS NECESSAIRES'!$D$14,U$7=4,'CHAMPS NECESSAIRES'!$D$14,U$7=5,'CHAMPS NECESSAIRES'!$D$14)</f>
        <v>0.25000000000000006</v>
      </c>
      <c r="V9" s="94" cm="1">
        <f t="array" ref="V9">_xlfn.IFS(V$7=6," ",V$7=7," ",V$7=1,'CHAMPS NECESSAIRES'!$D$14,V$7=2,'CHAMPS NECESSAIRES'!$D$14,V$7=3,'CHAMPS NECESSAIRES'!$D$14,V$7=4,'CHAMPS NECESSAIRES'!$D$14,V$7=5,'CHAMPS NECESSAIRES'!$D$14)</f>
        <v>0.25000000000000006</v>
      </c>
      <c r="W9" s="94" cm="1">
        <f t="array" ref="W9">_xlfn.IFS(W$7=6," ",W$7=7," ",W$7=1,'CHAMPS NECESSAIRES'!$D$14,W$7=2,'CHAMPS NECESSAIRES'!$D$14,W$7=3,'CHAMPS NECESSAIRES'!$D$14,W$7=4,'CHAMPS NECESSAIRES'!$D$14,W$7=5,'CHAMPS NECESSAIRES'!$D$14)</f>
        <v>0.25000000000000006</v>
      </c>
      <c r="X9" s="94" cm="1">
        <f t="array" ref="X9">_xlfn.IFS(X$7=6," ",X$7=7," ",X$7=1,'CHAMPS NECESSAIRES'!$D$14,X$7=2,'CHAMPS NECESSAIRES'!$D$14,X$7=3,'CHAMPS NECESSAIRES'!$D$14,X$7=4,'CHAMPS NECESSAIRES'!$D$14,X$7=5,'CHAMPS NECESSAIRES'!$D$14)</f>
        <v>0.25000000000000006</v>
      </c>
      <c r="Y9" s="94" cm="1">
        <f t="array" ref="Y9">_xlfn.IFS(Y$7=6," ",Y$7=7," ",Y$7=1,'CHAMPS NECESSAIRES'!$D$14,Y$7=2,'CHAMPS NECESSAIRES'!$D$14,Y$7=3,'CHAMPS NECESSAIRES'!$D$14,Y$7=4,'CHAMPS NECESSAIRES'!$D$14,Y$7=5,'CHAMPS NECESSAIRES'!$D$14)</f>
        <v>0.25000000000000006</v>
      </c>
      <c r="Z9" s="94" t="str" cm="1">
        <f t="array" ref="Z9">_xlfn.IFS(Z$7=6," ",Z$7=7," ",Z$7=1,'CHAMPS NECESSAIRES'!$D$14,Z$7=2,'CHAMPS NECESSAIRES'!$D$14,Z$7=3,'CHAMPS NECESSAIRES'!$D$14,Z$7=4,'CHAMPS NECESSAIRES'!$D$14,Z$7=5,'CHAMPS NECESSAIRES'!$D$14)</f>
        <v xml:space="preserve"> </v>
      </c>
      <c r="AA9" s="94" t="str" cm="1">
        <f t="array" ref="AA9">_xlfn.IFS(AA$7=6," ",AA$7=7," ",AA$7=1,'CHAMPS NECESSAIRES'!$D$14,AA$7=2,'CHAMPS NECESSAIRES'!$D$14,AA$7=3,'CHAMPS NECESSAIRES'!$D$14,AA$7=4,'CHAMPS NECESSAIRES'!$D$14,AA$7=5,'CHAMPS NECESSAIRES'!$D$14)</f>
        <v xml:space="preserve"> </v>
      </c>
      <c r="AB9" s="94" cm="1">
        <f t="array" ref="AB9">_xlfn.IFS(AB$7=6," ",AB$7=7," ",AB$7=1,'CHAMPS NECESSAIRES'!$D$14,AB$7=2,'CHAMPS NECESSAIRES'!$D$14,AB$7=3,'CHAMPS NECESSAIRES'!$D$14,AB$7=4,'CHAMPS NECESSAIRES'!$D$14,AB$7=5,'CHAMPS NECESSAIRES'!$D$14)</f>
        <v>0.25000000000000006</v>
      </c>
      <c r="AC9" s="94" cm="1">
        <f t="array" ref="AC9">_xlfn.IFS(AC$7=6," ",AC$7=7," ",AC$7=1,'CHAMPS NECESSAIRES'!$D$14,AC$7=2,'CHAMPS NECESSAIRES'!$D$14,AC$7=3,'CHAMPS NECESSAIRES'!$D$14,AC$7=4,'CHAMPS NECESSAIRES'!$D$14,AC$7=5,'CHAMPS NECESSAIRES'!$D$14)</f>
        <v>0.25000000000000006</v>
      </c>
      <c r="AD9" s="94" cm="1">
        <f t="array" ref="AD9">_xlfn.IFS(AD$7=6," ",AD$7=7," ",AD$7=1,'CHAMPS NECESSAIRES'!$D$14,AD$7=2,'CHAMPS NECESSAIRES'!$D$14,AD$7=3,'CHAMPS NECESSAIRES'!$D$14,AD$7=4,'CHAMPS NECESSAIRES'!$D$14,AD$7=5,'CHAMPS NECESSAIRES'!$D$14)</f>
        <v>0.25000000000000006</v>
      </c>
      <c r="AE9" s="94" cm="1">
        <f t="array" ref="AE9">_xlfn.IFS(AE$7=6," ",AE$7=7," ",AE$7=1,'CHAMPS NECESSAIRES'!$D$14,AE$7=2,'CHAMPS NECESSAIRES'!$D$14,AE$7=3,'CHAMPS NECESSAIRES'!$D$14,AE$7=4,'CHAMPS NECESSAIRES'!$D$14,AE$7=5,'CHAMPS NECESSAIRES'!$D$14)</f>
        <v>0.25000000000000006</v>
      </c>
      <c r="AF9" s="94" cm="1">
        <f t="array" ref="AF9">_xlfn.IFS(AF$7=6," ",AF$7=7," ",AF$7=1,'CHAMPS NECESSAIRES'!$D$14,AF$7=2,'CHAMPS NECESSAIRES'!$D$14,AF$7=3,'CHAMPS NECESSAIRES'!$D$14,AF$7=4,'CHAMPS NECESSAIRES'!$D$14,AF$7=5,'CHAMPS NECESSAIRES'!$D$14)</f>
        <v>0.25000000000000006</v>
      </c>
      <c r="AG9" s="94" t="str" cm="1">
        <f t="array" ref="AG9">_xlfn.IFS(AG$7=6," ",AG$7=7," ",AG$7=1,'CHAMPS NECESSAIRES'!$D$14,AG$7=2,'CHAMPS NECESSAIRES'!$D$14,AG$7=3,'CHAMPS NECESSAIRES'!$D$14,AG$7=4,'CHAMPS NECESSAIRES'!$D$14,AG$7=5,'CHAMPS NECESSAIRES'!$D$14)</f>
        <v xml:space="preserve"> </v>
      </c>
      <c r="AH9" s="94" t="str" cm="1">
        <f t="array" ref="AH9">_xlfn.IFS(AH$7=6," ",AH$7=7," ",AH$7=1,'CHAMPS NECESSAIRES'!$D$14,AH$7=2,'CHAMPS NECESSAIRES'!$D$14,AH$7=3,'CHAMPS NECESSAIRES'!$D$14,AH$7=4,'CHAMPS NECESSAIRES'!$D$14,AH$7=5,'CHAMPS NECESSAIRES'!$D$14)</f>
        <v xml:space="preserve"> </v>
      </c>
      <c r="AI9" s="94" cm="1">
        <f t="array" ref="AI9">_xlfn.IFS(AI$7=6," ",AI$7=7," ",AI$7=1,'CHAMPS NECESSAIRES'!$D$14,AI$7=2,'CHAMPS NECESSAIRES'!$D$14,AI$7=3,'CHAMPS NECESSAIRES'!$D$14,AI$7=4,'CHAMPS NECESSAIRES'!$D$14,AI$7=5,'CHAMPS NECESSAIRES'!$D$14)</f>
        <v>0.25000000000000006</v>
      </c>
      <c r="AJ9" s="94" cm="1">
        <f t="array" ref="AJ9">_xlfn.IFS(AJ$7=6," ",AJ$7=7," ",AJ$7=1,'CHAMPS NECESSAIRES'!$D$14,AJ$7=2,'CHAMPS NECESSAIRES'!$D$14,AJ$7=3,'CHAMPS NECESSAIRES'!$D$14,AJ$7=4,'CHAMPS NECESSAIRES'!$D$14,AJ$7=5,'CHAMPS NECESSAIRES'!$D$14)</f>
        <v>0.25000000000000006</v>
      </c>
      <c r="AK9" s="4" t="e">
        <f>(F9*24)+(G9*24)+(H9*24)+(I9*24)+(J9*24)+(M9*24)+(N9*24)+(O9*24)+(P9*24)+(Q9*24)+(T9*24)+(U9*24)+(V9*24)+(W9*24)+(X9*24)+(AA9*24)+(AB9*24)+(AC9*24)+(AD9*24)+(AJ9*24)</f>
        <v>#VALUE!</v>
      </c>
      <c r="AL9" s="5" t="e">
        <f>AK9/24</f>
        <v>#VALUE!</v>
      </c>
      <c r="AM9" s="26">
        <f>SUM(F9:AJ9)</f>
        <v>5.5000000000000009</v>
      </c>
      <c r="AN9" s="27">
        <f>AM9/4</f>
        <v>1.3750000000000002</v>
      </c>
      <c r="AO9" s="28">
        <f>AN9*24</f>
        <v>33.000000000000007</v>
      </c>
      <c r="AP9" s="72">
        <f>AO9*(1-$D$3)</f>
        <v>31.350000000000005</v>
      </c>
      <c r="AQ9" s="17">
        <f t="shared" ref="AQ9:AQ17" si="3">ROUNDDOWN(AP9,-0.5)</f>
        <v>31</v>
      </c>
      <c r="AR9" s="18" t="s">
        <v>86</v>
      </c>
      <c r="AS9" s="32"/>
      <c r="AT9" s="32"/>
      <c r="AU9" s="32"/>
      <c r="AV9" s="32"/>
      <c r="AW9" s="32"/>
      <c r="AX9" s="32"/>
      <c r="AY9" s="32"/>
      <c r="AZ9" s="32"/>
      <c r="BA9" s="32"/>
    </row>
    <row r="10" spans="1:53" x14ac:dyDescent="0.35">
      <c r="A10" s="32"/>
      <c r="B10" s="51" t="s">
        <v>85</v>
      </c>
      <c r="C10" s="15" t="s">
        <v>85</v>
      </c>
      <c r="D10" s="51" t="s">
        <v>57</v>
      </c>
      <c r="E10" s="51" t="s">
        <v>62</v>
      </c>
      <c r="F10" s="94" t="str" cm="1">
        <f t="array" ref="F10">_xlfn.IFS(F$7=6," ",F$7=7," ",F$7=1,'CHAMPS NECESSAIRES'!$D$14,F$7=2,'CHAMPS NECESSAIRES'!$D$14,F$7=3,'CHAMPS NECESSAIRES'!$D$14,F$7=4,'CHAMPS NECESSAIRES'!$D$14,F$7=5,'CHAMPS NECESSAIRES'!$D$14)</f>
        <v xml:space="preserve"> </v>
      </c>
      <c r="G10" s="94" cm="1">
        <f t="array" ref="G10">_xlfn.IFS(G$7=6," ",G$7=7," ",G$7=1,'CHAMPS NECESSAIRES'!$D$14,G$7=2,'CHAMPS NECESSAIRES'!$D$14,G$7=3,'CHAMPS NECESSAIRES'!$D$14,G$7=4,'CHAMPS NECESSAIRES'!$D$14,G$7=5,'CHAMPS NECESSAIRES'!$D$14)</f>
        <v>0.25000000000000006</v>
      </c>
      <c r="H10" s="94" cm="1">
        <f t="array" ref="H10">_xlfn.IFS(H$7=6," ",H$7=7," ",H$7=1,'CHAMPS NECESSAIRES'!$D$14,H$7=2,'CHAMPS NECESSAIRES'!$D$14,H$7=3,'CHAMPS NECESSAIRES'!$D$14,H$7=4,'CHAMPS NECESSAIRES'!$D$14,H$7=5,'CHAMPS NECESSAIRES'!$D$14)</f>
        <v>0.25000000000000006</v>
      </c>
      <c r="I10" s="94" cm="1">
        <f t="array" ref="I10">_xlfn.IFS(I$7=6," ",I$7=7," ",I$7=1,'CHAMPS NECESSAIRES'!$D$14,I$7=2,'CHAMPS NECESSAIRES'!$D$14,I$7=3,'CHAMPS NECESSAIRES'!$D$14,I$7=4,'CHAMPS NECESSAIRES'!$D$14,I$7=5,'CHAMPS NECESSAIRES'!$D$14)</f>
        <v>0.25000000000000006</v>
      </c>
      <c r="J10" s="94" cm="1">
        <f t="array" ref="J10">_xlfn.IFS(J$7=6," ",J$7=7," ",J$7=1,'CHAMPS NECESSAIRES'!$D$14,J$7=2,'CHAMPS NECESSAIRES'!$D$14,J$7=3,'CHAMPS NECESSAIRES'!$D$14,J$7=4,'CHAMPS NECESSAIRES'!$D$14,J$7=5,'CHAMPS NECESSAIRES'!$D$14)</f>
        <v>0.25000000000000006</v>
      </c>
      <c r="K10" s="94" cm="1">
        <f t="array" ref="K10">_xlfn.IFS(K$7=6," ",K$7=7," ",K$7=1,'CHAMPS NECESSAIRES'!$D$14,K$7=2,'CHAMPS NECESSAIRES'!$D$14,K$7=3,'CHAMPS NECESSAIRES'!$D$14,K$7=4,'CHAMPS NECESSAIRES'!$D$14,K$7=5,'CHAMPS NECESSAIRES'!$D$14)</f>
        <v>0.25000000000000006</v>
      </c>
      <c r="L10" s="94" t="str" cm="1">
        <f t="array" ref="L10">_xlfn.IFS(L$7=6," ",L$7=7," ",L$7=1,'CHAMPS NECESSAIRES'!$D$14,L$7=2,'CHAMPS NECESSAIRES'!$D$14,L$7=3,'CHAMPS NECESSAIRES'!$D$14,L$7=4,'CHAMPS NECESSAIRES'!$D$14,L$7=5,'CHAMPS NECESSAIRES'!$D$14)</f>
        <v xml:space="preserve"> </v>
      </c>
      <c r="M10" s="94" t="str" cm="1">
        <f t="array" ref="M10">_xlfn.IFS(M$7=6," ",M$7=7," ",M$7=1,'CHAMPS NECESSAIRES'!$D$14,M$7=2,'CHAMPS NECESSAIRES'!$D$14,M$7=3,'CHAMPS NECESSAIRES'!$D$14,M$7=4,'CHAMPS NECESSAIRES'!$D$14,M$7=5,'CHAMPS NECESSAIRES'!$D$14)</f>
        <v xml:space="preserve"> </v>
      </c>
      <c r="N10" s="94" cm="1">
        <f t="array" ref="N10">_xlfn.IFS(N$7=6," ",N$7=7," ",N$7=1,'CHAMPS NECESSAIRES'!$D$14,N$7=2,'CHAMPS NECESSAIRES'!$D$14,N$7=3,'CHAMPS NECESSAIRES'!$D$14,N$7=4,'CHAMPS NECESSAIRES'!$D$14,N$7=5,'CHAMPS NECESSAIRES'!$D$14)</f>
        <v>0.25000000000000006</v>
      </c>
      <c r="O10" s="94" cm="1">
        <f t="array" ref="O10">_xlfn.IFS(O$7=6," ",O$7=7," ",O$7=1,'CHAMPS NECESSAIRES'!$D$14,O$7=2,'CHAMPS NECESSAIRES'!$D$14,O$7=3,'CHAMPS NECESSAIRES'!$D$14,O$7=4,'CHAMPS NECESSAIRES'!$D$14,O$7=5,'CHAMPS NECESSAIRES'!$D$14)</f>
        <v>0.25000000000000006</v>
      </c>
      <c r="P10" s="94" cm="1">
        <f t="array" ref="P10">_xlfn.IFS(P$7=6," ",P$7=7," ",P$7=1,'CHAMPS NECESSAIRES'!$D$14,P$7=2,'CHAMPS NECESSAIRES'!$D$14,P$7=3,'CHAMPS NECESSAIRES'!$D$14,P$7=4,'CHAMPS NECESSAIRES'!$D$14,P$7=5,'CHAMPS NECESSAIRES'!$D$14)</f>
        <v>0.25000000000000006</v>
      </c>
      <c r="Q10" s="94" cm="1">
        <f t="array" ref="Q10">_xlfn.IFS(Q$7=6," ",Q$7=7," ",Q$7=1,'CHAMPS NECESSAIRES'!$D$14,Q$7=2,'CHAMPS NECESSAIRES'!$D$14,Q$7=3,'CHAMPS NECESSAIRES'!$D$14,Q$7=4,'CHAMPS NECESSAIRES'!$D$14,Q$7=5,'CHAMPS NECESSAIRES'!$D$14)</f>
        <v>0.25000000000000006</v>
      </c>
      <c r="R10" s="94" cm="1">
        <f t="array" ref="R10">_xlfn.IFS(R$7=6," ",R$7=7," ",R$7=1,'CHAMPS NECESSAIRES'!$D$14,R$7=2,'CHAMPS NECESSAIRES'!$D$14,R$7=3,'CHAMPS NECESSAIRES'!$D$14,R$7=4,'CHAMPS NECESSAIRES'!$D$14,R$7=5,'CHAMPS NECESSAIRES'!$D$14)</f>
        <v>0.25000000000000006</v>
      </c>
      <c r="S10" s="94" t="str" cm="1">
        <f t="array" ref="S10">_xlfn.IFS(S$7=6," ",S$7=7," ",S$7=1,'CHAMPS NECESSAIRES'!$D$14,S$7=2,'CHAMPS NECESSAIRES'!$D$14,S$7=3,'CHAMPS NECESSAIRES'!$D$14,S$7=4,'CHAMPS NECESSAIRES'!$D$14,S$7=5,'CHAMPS NECESSAIRES'!$D$14)</f>
        <v xml:space="preserve"> </v>
      </c>
      <c r="T10" s="94" t="str" cm="1">
        <f t="array" ref="T10">_xlfn.IFS(T$7=6," ",T$7=7," ",T$7=1,'CHAMPS NECESSAIRES'!$D$14,T$7=2,'CHAMPS NECESSAIRES'!$D$14,T$7=3,'CHAMPS NECESSAIRES'!$D$14,T$7=4,'CHAMPS NECESSAIRES'!$D$14,T$7=5,'CHAMPS NECESSAIRES'!$D$14)</f>
        <v xml:space="preserve"> </v>
      </c>
      <c r="U10" s="94" cm="1">
        <f t="array" ref="U10">_xlfn.IFS(U$7=6," ",U$7=7," ",U$7=1,'CHAMPS NECESSAIRES'!$D$14,U$7=2,'CHAMPS NECESSAIRES'!$D$14,U$7=3,'CHAMPS NECESSAIRES'!$D$14,U$7=4,'CHAMPS NECESSAIRES'!$D$14,U$7=5,'CHAMPS NECESSAIRES'!$D$14)</f>
        <v>0.25000000000000006</v>
      </c>
      <c r="V10" s="94" cm="1">
        <f t="array" ref="V10">_xlfn.IFS(V$7=6," ",V$7=7," ",V$7=1,'CHAMPS NECESSAIRES'!$D$14,V$7=2,'CHAMPS NECESSAIRES'!$D$14,V$7=3,'CHAMPS NECESSAIRES'!$D$14,V$7=4,'CHAMPS NECESSAIRES'!$D$14,V$7=5,'CHAMPS NECESSAIRES'!$D$14)</f>
        <v>0.25000000000000006</v>
      </c>
      <c r="W10" s="94" cm="1">
        <f t="array" ref="W10">_xlfn.IFS(W$7=6," ",W$7=7," ",W$7=1,'CHAMPS NECESSAIRES'!$D$14,W$7=2,'CHAMPS NECESSAIRES'!$D$14,W$7=3,'CHAMPS NECESSAIRES'!$D$14,W$7=4,'CHAMPS NECESSAIRES'!$D$14,W$7=5,'CHAMPS NECESSAIRES'!$D$14)</f>
        <v>0.25000000000000006</v>
      </c>
      <c r="X10" s="94" cm="1">
        <f t="array" ref="X10">_xlfn.IFS(X$7=6," ",X$7=7," ",X$7=1,'CHAMPS NECESSAIRES'!$D$14,X$7=2,'CHAMPS NECESSAIRES'!$D$14,X$7=3,'CHAMPS NECESSAIRES'!$D$14,X$7=4,'CHAMPS NECESSAIRES'!$D$14,X$7=5,'CHAMPS NECESSAIRES'!$D$14)</f>
        <v>0.25000000000000006</v>
      </c>
      <c r="Y10" s="94" cm="1">
        <f t="array" ref="Y10">_xlfn.IFS(Y$7=6," ",Y$7=7," ",Y$7=1,'CHAMPS NECESSAIRES'!$D$14,Y$7=2,'CHAMPS NECESSAIRES'!$D$14,Y$7=3,'CHAMPS NECESSAIRES'!$D$14,Y$7=4,'CHAMPS NECESSAIRES'!$D$14,Y$7=5,'CHAMPS NECESSAIRES'!$D$14)</f>
        <v>0.25000000000000006</v>
      </c>
      <c r="Z10" s="94" t="str" cm="1">
        <f t="array" ref="Z10">_xlfn.IFS(Z$7=6," ",Z$7=7," ",Z$7=1,'CHAMPS NECESSAIRES'!$D$14,Z$7=2,'CHAMPS NECESSAIRES'!$D$14,Z$7=3,'CHAMPS NECESSAIRES'!$D$14,Z$7=4,'CHAMPS NECESSAIRES'!$D$14,Z$7=5,'CHAMPS NECESSAIRES'!$D$14)</f>
        <v xml:space="preserve"> </v>
      </c>
      <c r="AA10" s="94" t="str" cm="1">
        <f t="array" ref="AA10">_xlfn.IFS(AA$7=6," ",AA$7=7," ",AA$7=1,'CHAMPS NECESSAIRES'!$D$14,AA$7=2,'CHAMPS NECESSAIRES'!$D$14,AA$7=3,'CHAMPS NECESSAIRES'!$D$14,AA$7=4,'CHAMPS NECESSAIRES'!$D$14,AA$7=5,'CHAMPS NECESSAIRES'!$D$14)</f>
        <v xml:space="preserve"> </v>
      </c>
      <c r="AB10" s="94" cm="1">
        <f t="array" ref="AB10">_xlfn.IFS(AB$7=6," ",AB$7=7," ",AB$7=1,'CHAMPS NECESSAIRES'!$D$14,AB$7=2,'CHAMPS NECESSAIRES'!$D$14,AB$7=3,'CHAMPS NECESSAIRES'!$D$14,AB$7=4,'CHAMPS NECESSAIRES'!$D$14,AB$7=5,'CHAMPS NECESSAIRES'!$D$14)</f>
        <v>0.25000000000000006</v>
      </c>
      <c r="AC10" s="94" cm="1">
        <f t="array" ref="AC10">_xlfn.IFS(AC$7=6," ",AC$7=7," ",AC$7=1,'CHAMPS NECESSAIRES'!$D$14,AC$7=2,'CHAMPS NECESSAIRES'!$D$14,AC$7=3,'CHAMPS NECESSAIRES'!$D$14,AC$7=4,'CHAMPS NECESSAIRES'!$D$14,AC$7=5,'CHAMPS NECESSAIRES'!$D$14)</f>
        <v>0.25000000000000006</v>
      </c>
      <c r="AD10" s="94" cm="1">
        <f t="array" ref="AD10">_xlfn.IFS(AD$7=6," ",AD$7=7," ",AD$7=1,'CHAMPS NECESSAIRES'!$D$14,AD$7=2,'CHAMPS NECESSAIRES'!$D$14,AD$7=3,'CHAMPS NECESSAIRES'!$D$14,AD$7=4,'CHAMPS NECESSAIRES'!$D$14,AD$7=5,'CHAMPS NECESSAIRES'!$D$14)</f>
        <v>0.25000000000000006</v>
      </c>
      <c r="AE10" s="94" cm="1">
        <f t="array" ref="AE10">_xlfn.IFS(AE$7=6," ",AE$7=7," ",AE$7=1,'CHAMPS NECESSAIRES'!$D$14,AE$7=2,'CHAMPS NECESSAIRES'!$D$14,AE$7=3,'CHAMPS NECESSAIRES'!$D$14,AE$7=4,'CHAMPS NECESSAIRES'!$D$14,AE$7=5,'CHAMPS NECESSAIRES'!$D$14)</f>
        <v>0.25000000000000006</v>
      </c>
      <c r="AF10" s="94" cm="1">
        <f t="array" ref="AF10">_xlfn.IFS(AF$7=6," ",AF$7=7," ",AF$7=1,'CHAMPS NECESSAIRES'!$D$14,AF$7=2,'CHAMPS NECESSAIRES'!$D$14,AF$7=3,'CHAMPS NECESSAIRES'!$D$14,AF$7=4,'CHAMPS NECESSAIRES'!$D$14,AF$7=5,'CHAMPS NECESSAIRES'!$D$14)</f>
        <v>0.25000000000000006</v>
      </c>
      <c r="AG10" s="94" t="str" cm="1">
        <f t="array" ref="AG10">_xlfn.IFS(AG$7=6," ",AG$7=7," ",AG$7=1,'CHAMPS NECESSAIRES'!$D$14,AG$7=2,'CHAMPS NECESSAIRES'!$D$14,AG$7=3,'CHAMPS NECESSAIRES'!$D$14,AG$7=4,'CHAMPS NECESSAIRES'!$D$14,AG$7=5,'CHAMPS NECESSAIRES'!$D$14)</f>
        <v xml:space="preserve"> </v>
      </c>
      <c r="AH10" s="94" t="str" cm="1">
        <f t="array" ref="AH10">_xlfn.IFS(AH$7=6," ",AH$7=7," ",AH$7=1,'CHAMPS NECESSAIRES'!$D$14,AH$7=2,'CHAMPS NECESSAIRES'!$D$14,AH$7=3,'CHAMPS NECESSAIRES'!$D$14,AH$7=4,'CHAMPS NECESSAIRES'!$D$14,AH$7=5,'CHAMPS NECESSAIRES'!$D$14)</f>
        <v xml:space="preserve"> </v>
      </c>
      <c r="AI10" s="94" cm="1">
        <f t="array" ref="AI10">_xlfn.IFS(AI$7=6," ",AI$7=7," ",AI$7=1,'CHAMPS NECESSAIRES'!$D$14,AI$7=2,'CHAMPS NECESSAIRES'!$D$14,AI$7=3,'CHAMPS NECESSAIRES'!$D$14,AI$7=4,'CHAMPS NECESSAIRES'!$D$14,AI$7=5,'CHAMPS NECESSAIRES'!$D$14)</f>
        <v>0.25000000000000006</v>
      </c>
      <c r="AJ10" s="94" cm="1">
        <f t="array" ref="AJ10">_xlfn.IFS(AJ$7=6," ",AJ$7=7," ",AJ$7=1,'CHAMPS NECESSAIRES'!$D$14,AJ$7=2,'CHAMPS NECESSAIRES'!$D$14,AJ$7=3,'CHAMPS NECESSAIRES'!$D$14,AJ$7=4,'CHAMPS NECESSAIRES'!$D$14,AJ$7=5,'CHAMPS NECESSAIRES'!$D$14)</f>
        <v>0.25000000000000006</v>
      </c>
      <c r="AK10" s="4" t="e">
        <f t="shared" ref="AK10:AK17" si="4">(F10*24)+(G10*24)+(H10*24)+(I10*24)+(J10*24)+(M10*24)+(N10*24)+(O10*24)+(P10*24)+(Q10*24)+(T10*24)+(U10*24)+(V10*24)+(W10*24)+(X10*24)+(AA10*24)+(AB10*24)+(AC10*24)+(AD10*24)+(AJ10*24)</f>
        <v>#VALUE!</v>
      </c>
      <c r="AL10" s="5" t="e">
        <f t="shared" ref="AL10:AL12" si="5">AK10/24</f>
        <v>#VALUE!</v>
      </c>
      <c r="AM10" s="26">
        <f t="shared" ref="AM10:AM17" si="6">SUM(F10:AJ10)</f>
        <v>5.5000000000000009</v>
      </c>
      <c r="AN10" s="27">
        <f t="shared" ref="AN10:AN17" si="7">AM10/4</f>
        <v>1.3750000000000002</v>
      </c>
      <c r="AO10" s="28">
        <f t="shared" ref="AO10:AO17" si="8">AN10*24</f>
        <v>33.000000000000007</v>
      </c>
      <c r="AP10" s="72">
        <f t="shared" ref="AP10:AP17" si="9">AO10*(1-$D$3)</f>
        <v>31.350000000000005</v>
      </c>
      <c r="AQ10" s="17">
        <f t="shared" si="3"/>
        <v>31</v>
      </c>
      <c r="AR10" s="18" t="s">
        <v>86</v>
      </c>
      <c r="AS10" s="32"/>
      <c r="AT10" s="32"/>
      <c r="AU10" s="32"/>
      <c r="AV10" s="32"/>
      <c r="AW10" s="32"/>
      <c r="AX10" s="32"/>
      <c r="AY10" s="32"/>
      <c r="AZ10" s="32"/>
      <c r="BA10" s="32"/>
    </row>
    <row r="11" spans="1:53" x14ac:dyDescent="0.35">
      <c r="A11" s="32"/>
      <c r="B11" s="51" t="s">
        <v>85</v>
      </c>
      <c r="C11" s="15" t="s">
        <v>85</v>
      </c>
      <c r="D11" s="51" t="s">
        <v>57</v>
      </c>
      <c r="E11" s="51" t="s">
        <v>62</v>
      </c>
      <c r="F11" s="94" t="str" cm="1">
        <f t="array" ref="F11">_xlfn.IFS(F$7=6," ",F$7=7," ",F$7=1,'CHAMPS NECESSAIRES'!$D$14,F$7=2,'CHAMPS NECESSAIRES'!$D$14,F$7=3,'CHAMPS NECESSAIRES'!$D$14,F$7=4,'CHAMPS NECESSAIRES'!$D$14,F$7=5,'CHAMPS NECESSAIRES'!$D$14)</f>
        <v xml:space="preserve"> </v>
      </c>
      <c r="G11" s="94" cm="1">
        <f t="array" ref="G11">_xlfn.IFS(G$7=6," ",G$7=7," ",G$7=1,'CHAMPS NECESSAIRES'!$D$14,G$7=2,'CHAMPS NECESSAIRES'!$D$14,G$7=3,'CHAMPS NECESSAIRES'!$D$14,G$7=4,'CHAMPS NECESSAIRES'!$D$14,G$7=5,'CHAMPS NECESSAIRES'!$D$14)</f>
        <v>0.25000000000000006</v>
      </c>
      <c r="H11" s="94" cm="1">
        <f t="array" ref="H11">_xlfn.IFS(H$7=6," ",H$7=7," ",H$7=1,'CHAMPS NECESSAIRES'!$D$14,H$7=2,'CHAMPS NECESSAIRES'!$D$14,H$7=3,'CHAMPS NECESSAIRES'!$D$14,H$7=4,'CHAMPS NECESSAIRES'!$D$14,H$7=5,'CHAMPS NECESSAIRES'!$D$14)</f>
        <v>0.25000000000000006</v>
      </c>
      <c r="I11" s="94" cm="1">
        <f t="array" ref="I11">_xlfn.IFS(I$7=6," ",I$7=7," ",I$7=1,'CHAMPS NECESSAIRES'!$D$14,I$7=2,'CHAMPS NECESSAIRES'!$D$14,I$7=3,'CHAMPS NECESSAIRES'!$D$14,I$7=4,'CHAMPS NECESSAIRES'!$D$14,I$7=5,'CHAMPS NECESSAIRES'!$D$14)</f>
        <v>0.25000000000000006</v>
      </c>
      <c r="J11" s="94" cm="1">
        <f t="array" ref="J11">_xlfn.IFS(J$7=6," ",J$7=7," ",J$7=1,'CHAMPS NECESSAIRES'!$D$14,J$7=2,'CHAMPS NECESSAIRES'!$D$14,J$7=3,'CHAMPS NECESSAIRES'!$D$14,J$7=4,'CHAMPS NECESSAIRES'!$D$14,J$7=5,'CHAMPS NECESSAIRES'!$D$14)</f>
        <v>0.25000000000000006</v>
      </c>
      <c r="K11" s="94" cm="1">
        <f t="array" ref="K11">_xlfn.IFS(K$7=6," ",K$7=7," ",K$7=1,'CHAMPS NECESSAIRES'!$D$14,K$7=2,'CHAMPS NECESSAIRES'!$D$14,K$7=3,'CHAMPS NECESSAIRES'!$D$14,K$7=4,'CHAMPS NECESSAIRES'!$D$14,K$7=5,'CHAMPS NECESSAIRES'!$D$14)</f>
        <v>0.25000000000000006</v>
      </c>
      <c r="L11" s="94" t="str" cm="1">
        <f t="array" ref="L11">_xlfn.IFS(L$7=6," ",L$7=7," ",L$7=1,'CHAMPS NECESSAIRES'!$D$14,L$7=2,'CHAMPS NECESSAIRES'!$D$14,L$7=3,'CHAMPS NECESSAIRES'!$D$14,L$7=4,'CHAMPS NECESSAIRES'!$D$14,L$7=5,'CHAMPS NECESSAIRES'!$D$14)</f>
        <v xml:space="preserve"> </v>
      </c>
      <c r="M11" s="94" t="str" cm="1">
        <f t="array" ref="M11">_xlfn.IFS(M$7=6," ",M$7=7," ",M$7=1,'CHAMPS NECESSAIRES'!$D$14,M$7=2,'CHAMPS NECESSAIRES'!$D$14,M$7=3,'CHAMPS NECESSAIRES'!$D$14,M$7=4,'CHAMPS NECESSAIRES'!$D$14,M$7=5,'CHAMPS NECESSAIRES'!$D$14)</f>
        <v xml:space="preserve"> </v>
      </c>
      <c r="N11" s="94" cm="1">
        <f t="array" ref="N11">_xlfn.IFS(N$7=6," ",N$7=7," ",N$7=1,'CHAMPS NECESSAIRES'!$D$14,N$7=2,'CHAMPS NECESSAIRES'!$D$14,N$7=3,'CHAMPS NECESSAIRES'!$D$14,N$7=4,'CHAMPS NECESSAIRES'!$D$14,N$7=5,'CHAMPS NECESSAIRES'!$D$14)</f>
        <v>0.25000000000000006</v>
      </c>
      <c r="O11" s="94" cm="1">
        <f t="array" ref="O11">_xlfn.IFS(O$7=6," ",O$7=7," ",O$7=1,'CHAMPS NECESSAIRES'!$D$14,O$7=2,'CHAMPS NECESSAIRES'!$D$14,O$7=3,'CHAMPS NECESSAIRES'!$D$14,O$7=4,'CHAMPS NECESSAIRES'!$D$14,O$7=5,'CHAMPS NECESSAIRES'!$D$14)</f>
        <v>0.25000000000000006</v>
      </c>
      <c r="P11" s="94" cm="1">
        <f t="array" ref="P11">_xlfn.IFS(P$7=6," ",P$7=7," ",P$7=1,'CHAMPS NECESSAIRES'!$D$14,P$7=2,'CHAMPS NECESSAIRES'!$D$14,P$7=3,'CHAMPS NECESSAIRES'!$D$14,P$7=4,'CHAMPS NECESSAIRES'!$D$14,P$7=5,'CHAMPS NECESSAIRES'!$D$14)</f>
        <v>0.25000000000000006</v>
      </c>
      <c r="Q11" s="94" cm="1">
        <f t="array" ref="Q11">_xlfn.IFS(Q$7=6," ",Q$7=7," ",Q$7=1,'CHAMPS NECESSAIRES'!$D$14,Q$7=2,'CHAMPS NECESSAIRES'!$D$14,Q$7=3,'CHAMPS NECESSAIRES'!$D$14,Q$7=4,'CHAMPS NECESSAIRES'!$D$14,Q$7=5,'CHAMPS NECESSAIRES'!$D$14)</f>
        <v>0.25000000000000006</v>
      </c>
      <c r="R11" s="94" cm="1">
        <f t="array" ref="R11">_xlfn.IFS(R$7=6," ",R$7=7," ",R$7=1,'CHAMPS NECESSAIRES'!$D$14,R$7=2,'CHAMPS NECESSAIRES'!$D$14,R$7=3,'CHAMPS NECESSAIRES'!$D$14,R$7=4,'CHAMPS NECESSAIRES'!$D$14,R$7=5,'CHAMPS NECESSAIRES'!$D$14)</f>
        <v>0.25000000000000006</v>
      </c>
      <c r="S11" s="94" t="str" cm="1">
        <f t="array" ref="S11">_xlfn.IFS(S$7=6," ",S$7=7," ",S$7=1,'CHAMPS NECESSAIRES'!$D$14,S$7=2,'CHAMPS NECESSAIRES'!$D$14,S$7=3,'CHAMPS NECESSAIRES'!$D$14,S$7=4,'CHAMPS NECESSAIRES'!$D$14,S$7=5,'CHAMPS NECESSAIRES'!$D$14)</f>
        <v xml:space="preserve"> </v>
      </c>
      <c r="T11" s="94" t="str" cm="1">
        <f t="array" ref="T11">_xlfn.IFS(T$7=6," ",T$7=7," ",T$7=1,'CHAMPS NECESSAIRES'!$D$14,T$7=2,'CHAMPS NECESSAIRES'!$D$14,T$7=3,'CHAMPS NECESSAIRES'!$D$14,T$7=4,'CHAMPS NECESSAIRES'!$D$14,T$7=5,'CHAMPS NECESSAIRES'!$D$14)</f>
        <v xml:space="preserve"> </v>
      </c>
      <c r="U11" s="94" cm="1">
        <f t="array" ref="U11">_xlfn.IFS(U$7=6," ",U$7=7," ",U$7=1,'CHAMPS NECESSAIRES'!$D$14,U$7=2,'CHAMPS NECESSAIRES'!$D$14,U$7=3,'CHAMPS NECESSAIRES'!$D$14,U$7=4,'CHAMPS NECESSAIRES'!$D$14,U$7=5,'CHAMPS NECESSAIRES'!$D$14)</f>
        <v>0.25000000000000006</v>
      </c>
      <c r="V11" s="94" cm="1">
        <f t="array" ref="V11">_xlfn.IFS(V$7=6," ",V$7=7," ",V$7=1,'CHAMPS NECESSAIRES'!$D$14,V$7=2,'CHAMPS NECESSAIRES'!$D$14,V$7=3,'CHAMPS NECESSAIRES'!$D$14,V$7=4,'CHAMPS NECESSAIRES'!$D$14,V$7=5,'CHAMPS NECESSAIRES'!$D$14)</f>
        <v>0.25000000000000006</v>
      </c>
      <c r="W11" s="94" cm="1">
        <f t="array" ref="W11">_xlfn.IFS(W$7=6," ",W$7=7," ",W$7=1,'CHAMPS NECESSAIRES'!$D$14,W$7=2,'CHAMPS NECESSAIRES'!$D$14,W$7=3,'CHAMPS NECESSAIRES'!$D$14,W$7=4,'CHAMPS NECESSAIRES'!$D$14,W$7=5,'CHAMPS NECESSAIRES'!$D$14)</f>
        <v>0.25000000000000006</v>
      </c>
      <c r="X11" s="94" cm="1">
        <f t="array" ref="X11">_xlfn.IFS(X$7=6," ",X$7=7," ",X$7=1,'CHAMPS NECESSAIRES'!$D$14,X$7=2,'CHAMPS NECESSAIRES'!$D$14,X$7=3,'CHAMPS NECESSAIRES'!$D$14,X$7=4,'CHAMPS NECESSAIRES'!$D$14,X$7=5,'CHAMPS NECESSAIRES'!$D$14)</f>
        <v>0.25000000000000006</v>
      </c>
      <c r="Y11" s="94" cm="1">
        <f t="array" ref="Y11">_xlfn.IFS(Y$7=6," ",Y$7=7," ",Y$7=1,'CHAMPS NECESSAIRES'!$D$14,Y$7=2,'CHAMPS NECESSAIRES'!$D$14,Y$7=3,'CHAMPS NECESSAIRES'!$D$14,Y$7=4,'CHAMPS NECESSAIRES'!$D$14,Y$7=5,'CHAMPS NECESSAIRES'!$D$14)</f>
        <v>0.25000000000000006</v>
      </c>
      <c r="Z11" s="94" t="str" cm="1">
        <f t="array" ref="Z11">_xlfn.IFS(Z$7=6," ",Z$7=7," ",Z$7=1,'CHAMPS NECESSAIRES'!$D$14,Z$7=2,'CHAMPS NECESSAIRES'!$D$14,Z$7=3,'CHAMPS NECESSAIRES'!$D$14,Z$7=4,'CHAMPS NECESSAIRES'!$D$14,Z$7=5,'CHAMPS NECESSAIRES'!$D$14)</f>
        <v xml:space="preserve"> </v>
      </c>
      <c r="AA11" s="94" t="str" cm="1">
        <f t="array" ref="AA11">_xlfn.IFS(AA$7=6," ",AA$7=7," ",AA$7=1,'CHAMPS NECESSAIRES'!$D$14,AA$7=2,'CHAMPS NECESSAIRES'!$D$14,AA$7=3,'CHAMPS NECESSAIRES'!$D$14,AA$7=4,'CHAMPS NECESSAIRES'!$D$14,AA$7=5,'CHAMPS NECESSAIRES'!$D$14)</f>
        <v xml:space="preserve"> </v>
      </c>
      <c r="AB11" s="94" cm="1">
        <f t="array" ref="AB11">_xlfn.IFS(AB$7=6," ",AB$7=7," ",AB$7=1,'CHAMPS NECESSAIRES'!$D$14,AB$7=2,'CHAMPS NECESSAIRES'!$D$14,AB$7=3,'CHAMPS NECESSAIRES'!$D$14,AB$7=4,'CHAMPS NECESSAIRES'!$D$14,AB$7=5,'CHAMPS NECESSAIRES'!$D$14)</f>
        <v>0.25000000000000006</v>
      </c>
      <c r="AC11" s="94" cm="1">
        <f t="array" ref="AC11">_xlfn.IFS(AC$7=6," ",AC$7=7," ",AC$7=1,'CHAMPS NECESSAIRES'!$D$14,AC$7=2,'CHAMPS NECESSAIRES'!$D$14,AC$7=3,'CHAMPS NECESSAIRES'!$D$14,AC$7=4,'CHAMPS NECESSAIRES'!$D$14,AC$7=5,'CHAMPS NECESSAIRES'!$D$14)</f>
        <v>0.25000000000000006</v>
      </c>
      <c r="AD11" s="94" cm="1">
        <f t="array" ref="AD11">_xlfn.IFS(AD$7=6," ",AD$7=7," ",AD$7=1,'CHAMPS NECESSAIRES'!$D$14,AD$7=2,'CHAMPS NECESSAIRES'!$D$14,AD$7=3,'CHAMPS NECESSAIRES'!$D$14,AD$7=4,'CHAMPS NECESSAIRES'!$D$14,AD$7=5,'CHAMPS NECESSAIRES'!$D$14)</f>
        <v>0.25000000000000006</v>
      </c>
      <c r="AE11" s="94" cm="1">
        <f t="array" ref="AE11">_xlfn.IFS(AE$7=6," ",AE$7=7," ",AE$7=1,'CHAMPS NECESSAIRES'!$D$14,AE$7=2,'CHAMPS NECESSAIRES'!$D$14,AE$7=3,'CHAMPS NECESSAIRES'!$D$14,AE$7=4,'CHAMPS NECESSAIRES'!$D$14,AE$7=5,'CHAMPS NECESSAIRES'!$D$14)</f>
        <v>0.25000000000000006</v>
      </c>
      <c r="AF11" s="94" cm="1">
        <f t="array" ref="AF11">_xlfn.IFS(AF$7=6," ",AF$7=7," ",AF$7=1,'CHAMPS NECESSAIRES'!$D$14,AF$7=2,'CHAMPS NECESSAIRES'!$D$14,AF$7=3,'CHAMPS NECESSAIRES'!$D$14,AF$7=4,'CHAMPS NECESSAIRES'!$D$14,AF$7=5,'CHAMPS NECESSAIRES'!$D$14)</f>
        <v>0.25000000000000006</v>
      </c>
      <c r="AG11" s="94" t="str" cm="1">
        <f t="array" ref="AG11">_xlfn.IFS(AG$7=6," ",AG$7=7," ",AG$7=1,'CHAMPS NECESSAIRES'!$D$14,AG$7=2,'CHAMPS NECESSAIRES'!$D$14,AG$7=3,'CHAMPS NECESSAIRES'!$D$14,AG$7=4,'CHAMPS NECESSAIRES'!$D$14,AG$7=5,'CHAMPS NECESSAIRES'!$D$14)</f>
        <v xml:space="preserve"> </v>
      </c>
      <c r="AH11" s="94" t="str" cm="1">
        <f t="array" ref="AH11">_xlfn.IFS(AH$7=6," ",AH$7=7," ",AH$7=1,'CHAMPS NECESSAIRES'!$D$14,AH$7=2,'CHAMPS NECESSAIRES'!$D$14,AH$7=3,'CHAMPS NECESSAIRES'!$D$14,AH$7=4,'CHAMPS NECESSAIRES'!$D$14,AH$7=5,'CHAMPS NECESSAIRES'!$D$14)</f>
        <v xml:space="preserve"> </v>
      </c>
      <c r="AI11" s="94" cm="1">
        <f t="array" ref="AI11">_xlfn.IFS(AI$7=6," ",AI$7=7," ",AI$7=1,'CHAMPS NECESSAIRES'!$D$14,AI$7=2,'CHAMPS NECESSAIRES'!$D$14,AI$7=3,'CHAMPS NECESSAIRES'!$D$14,AI$7=4,'CHAMPS NECESSAIRES'!$D$14,AI$7=5,'CHAMPS NECESSAIRES'!$D$14)</f>
        <v>0.25000000000000006</v>
      </c>
      <c r="AJ11" s="94" cm="1">
        <f t="array" ref="AJ11">_xlfn.IFS(AJ$7=6," ",AJ$7=7," ",AJ$7=1,'CHAMPS NECESSAIRES'!$D$14,AJ$7=2,'CHAMPS NECESSAIRES'!$D$14,AJ$7=3,'CHAMPS NECESSAIRES'!$D$14,AJ$7=4,'CHAMPS NECESSAIRES'!$D$14,AJ$7=5,'CHAMPS NECESSAIRES'!$D$14)</f>
        <v>0.25000000000000006</v>
      </c>
      <c r="AK11" s="4" t="e">
        <f t="shared" si="4"/>
        <v>#VALUE!</v>
      </c>
      <c r="AL11" s="5" t="e">
        <f t="shared" si="5"/>
        <v>#VALUE!</v>
      </c>
      <c r="AM11" s="26">
        <f t="shared" si="6"/>
        <v>5.5000000000000009</v>
      </c>
      <c r="AN11" s="27">
        <f t="shared" si="7"/>
        <v>1.3750000000000002</v>
      </c>
      <c r="AO11" s="28">
        <f t="shared" si="8"/>
        <v>33.000000000000007</v>
      </c>
      <c r="AP11" s="72">
        <f t="shared" si="9"/>
        <v>31.350000000000005</v>
      </c>
      <c r="AQ11" s="17">
        <f t="shared" si="3"/>
        <v>31</v>
      </c>
      <c r="AR11" s="18" t="s">
        <v>86</v>
      </c>
      <c r="AS11" s="32"/>
      <c r="AT11" s="32"/>
      <c r="AU11" s="32"/>
      <c r="AV11" s="32"/>
      <c r="AW11" s="32"/>
      <c r="AX11" s="32"/>
      <c r="AY11" s="32"/>
      <c r="AZ11" s="32"/>
      <c r="BA11" s="32"/>
    </row>
    <row r="12" spans="1:53" x14ac:dyDescent="0.35">
      <c r="A12" s="32"/>
      <c r="B12" s="51" t="s">
        <v>85</v>
      </c>
      <c r="C12" s="15" t="s">
        <v>85</v>
      </c>
      <c r="D12" s="51" t="s">
        <v>57</v>
      </c>
      <c r="E12" s="51" t="s">
        <v>62</v>
      </c>
      <c r="F12" s="94" t="str" cm="1">
        <f t="array" ref="F12">_xlfn.IFS(F$7=6," ",F$7=7," ",F$7=1,'CHAMPS NECESSAIRES'!$D$14,F$7=2,'CHAMPS NECESSAIRES'!$D$14,F$7=3,'CHAMPS NECESSAIRES'!$D$14,F$7=4,'CHAMPS NECESSAIRES'!$D$14,F$7=5,'CHAMPS NECESSAIRES'!$D$14)</f>
        <v xml:space="preserve"> </v>
      </c>
      <c r="G12" s="94" cm="1">
        <f t="array" ref="G12">_xlfn.IFS(G$7=6," ",G$7=7," ",G$7=1,'CHAMPS NECESSAIRES'!$D$14,G$7=2,'CHAMPS NECESSAIRES'!$D$14,G$7=3,'CHAMPS NECESSAIRES'!$D$14,G$7=4,'CHAMPS NECESSAIRES'!$D$14,G$7=5,'CHAMPS NECESSAIRES'!$D$14)</f>
        <v>0.25000000000000006</v>
      </c>
      <c r="H12" s="94" cm="1">
        <f t="array" ref="H12">_xlfn.IFS(H$7=6," ",H$7=7," ",H$7=1,'CHAMPS NECESSAIRES'!$D$14,H$7=2,'CHAMPS NECESSAIRES'!$D$14,H$7=3,'CHAMPS NECESSAIRES'!$D$14,H$7=4,'CHAMPS NECESSAIRES'!$D$14,H$7=5,'CHAMPS NECESSAIRES'!$D$14)</f>
        <v>0.25000000000000006</v>
      </c>
      <c r="I12" s="94" cm="1">
        <f t="array" ref="I12">_xlfn.IFS(I$7=6," ",I$7=7," ",I$7=1,'CHAMPS NECESSAIRES'!$D$14,I$7=2,'CHAMPS NECESSAIRES'!$D$14,I$7=3,'CHAMPS NECESSAIRES'!$D$14,I$7=4,'CHAMPS NECESSAIRES'!$D$14,I$7=5,'CHAMPS NECESSAIRES'!$D$14)</f>
        <v>0.25000000000000006</v>
      </c>
      <c r="J12" s="94" cm="1">
        <f t="array" ref="J12">_xlfn.IFS(J$7=6," ",J$7=7," ",J$7=1,'CHAMPS NECESSAIRES'!$D$14,J$7=2,'CHAMPS NECESSAIRES'!$D$14,J$7=3,'CHAMPS NECESSAIRES'!$D$14,J$7=4,'CHAMPS NECESSAIRES'!$D$14,J$7=5,'CHAMPS NECESSAIRES'!$D$14)</f>
        <v>0.25000000000000006</v>
      </c>
      <c r="K12" s="94" cm="1">
        <f t="array" ref="K12">_xlfn.IFS(K$7=6," ",K$7=7," ",K$7=1,'CHAMPS NECESSAIRES'!$D$14,K$7=2,'CHAMPS NECESSAIRES'!$D$14,K$7=3,'CHAMPS NECESSAIRES'!$D$14,K$7=4,'CHAMPS NECESSAIRES'!$D$14,K$7=5,'CHAMPS NECESSAIRES'!$D$14)</f>
        <v>0.25000000000000006</v>
      </c>
      <c r="L12" s="94" t="str" cm="1">
        <f t="array" ref="L12">_xlfn.IFS(L$7=6," ",L$7=7," ",L$7=1,'CHAMPS NECESSAIRES'!$D$14,L$7=2,'CHAMPS NECESSAIRES'!$D$14,L$7=3,'CHAMPS NECESSAIRES'!$D$14,L$7=4,'CHAMPS NECESSAIRES'!$D$14,L$7=5,'CHAMPS NECESSAIRES'!$D$14)</f>
        <v xml:space="preserve"> </v>
      </c>
      <c r="M12" s="94" t="str" cm="1">
        <f t="array" ref="M12">_xlfn.IFS(M$7=6," ",M$7=7," ",M$7=1,'CHAMPS NECESSAIRES'!$D$14,M$7=2,'CHAMPS NECESSAIRES'!$D$14,M$7=3,'CHAMPS NECESSAIRES'!$D$14,M$7=4,'CHAMPS NECESSAIRES'!$D$14,M$7=5,'CHAMPS NECESSAIRES'!$D$14)</f>
        <v xml:space="preserve"> </v>
      </c>
      <c r="N12" s="94" cm="1">
        <f t="array" ref="N12">_xlfn.IFS(N$7=6," ",N$7=7," ",N$7=1,'CHAMPS NECESSAIRES'!$D$14,N$7=2,'CHAMPS NECESSAIRES'!$D$14,N$7=3,'CHAMPS NECESSAIRES'!$D$14,N$7=4,'CHAMPS NECESSAIRES'!$D$14,N$7=5,'CHAMPS NECESSAIRES'!$D$14)</f>
        <v>0.25000000000000006</v>
      </c>
      <c r="O12" s="94" cm="1">
        <f t="array" ref="O12">_xlfn.IFS(O$7=6," ",O$7=7," ",O$7=1,'CHAMPS NECESSAIRES'!$D$14,O$7=2,'CHAMPS NECESSAIRES'!$D$14,O$7=3,'CHAMPS NECESSAIRES'!$D$14,O$7=4,'CHAMPS NECESSAIRES'!$D$14,O$7=5,'CHAMPS NECESSAIRES'!$D$14)</f>
        <v>0.25000000000000006</v>
      </c>
      <c r="P12" s="94" cm="1">
        <f t="array" ref="P12">_xlfn.IFS(P$7=6," ",P$7=7," ",P$7=1,'CHAMPS NECESSAIRES'!$D$14,P$7=2,'CHAMPS NECESSAIRES'!$D$14,P$7=3,'CHAMPS NECESSAIRES'!$D$14,P$7=4,'CHAMPS NECESSAIRES'!$D$14,P$7=5,'CHAMPS NECESSAIRES'!$D$14)</f>
        <v>0.25000000000000006</v>
      </c>
      <c r="Q12" s="94" cm="1">
        <f t="array" ref="Q12">_xlfn.IFS(Q$7=6," ",Q$7=7," ",Q$7=1,'CHAMPS NECESSAIRES'!$D$14,Q$7=2,'CHAMPS NECESSAIRES'!$D$14,Q$7=3,'CHAMPS NECESSAIRES'!$D$14,Q$7=4,'CHAMPS NECESSAIRES'!$D$14,Q$7=5,'CHAMPS NECESSAIRES'!$D$14)</f>
        <v>0.25000000000000006</v>
      </c>
      <c r="R12" s="94" cm="1">
        <f t="array" ref="R12">_xlfn.IFS(R$7=6," ",R$7=7," ",R$7=1,'CHAMPS NECESSAIRES'!$D$14,R$7=2,'CHAMPS NECESSAIRES'!$D$14,R$7=3,'CHAMPS NECESSAIRES'!$D$14,R$7=4,'CHAMPS NECESSAIRES'!$D$14,R$7=5,'CHAMPS NECESSAIRES'!$D$14)</f>
        <v>0.25000000000000006</v>
      </c>
      <c r="S12" s="94" t="str" cm="1">
        <f t="array" ref="S12">_xlfn.IFS(S$7=6," ",S$7=7," ",S$7=1,'CHAMPS NECESSAIRES'!$D$14,S$7=2,'CHAMPS NECESSAIRES'!$D$14,S$7=3,'CHAMPS NECESSAIRES'!$D$14,S$7=4,'CHAMPS NECESSAIRES'!$D$14,S$7=5,'CHAMPS NECESSAIRES'!$D$14)</f>
        <v xml:space="preserve"> </v>
      </c>
      <c r="T12" s="94" t="str" cm="1">
        <f t="array" ref="T12">_xlfn.IFS(T$7=6," ",T$7=7," ",T$7=1,'CHAMPS NECESSAIRES'!$D$14,T$7=2,'CHAMPS NECESSAIRES'!$D$14,T$7=3,'CHAMPS NECESSAIRES'!$D$14,T$7=4,'CHAMPS NECESSAIRES'!$D$14,T$7=5,'CHAMPS NECESSAIRES'!$D$14)</f>
        <v xml:space="preserve"> </v>
      </c>
      <c r="U12" s="94" cm="1">
        <f t="array" ref="U12">_xlfn.IFS(U$7=6," ",U$7=7," ",U$7=1,'CHAMPS NECESSAIRES'!$D$14,U$7=2,'CHAMPS NECESSAIRES'!$D$14,U$7=3,'CHAMPS NECESSAIRES'!$D$14,U$7=4,'CHAMPS NECESSAIRES'!$D$14,U$7=5,'CHAMPS NECESSAIRES'!$D$14)</f>
        <v>0.25000000000000006</v>
      </c>
      <c r="V12" s="94" cm="1">
        <f t="array" ref="V12">_xlfn.IFS(V$7=6," ",V$7=7," ",V$7=1,'CHAMPS NECESSAIRES'!$D$14,V$7=2,'CHAMPS NECESSAIRES'!$D$14,V$7=3,'CHAMPS NECESSAIRES'!$D$14,V$7=4,'CHAMPS NECESSAIRES'!$D$14,V$7=5,'CHAMPS NECESSAIRES'!$D$14)</f>
        <v>0.25000000000000006</v>
      </c>
      <c r="W12" s="94" cm="1">
        <f t="array" ref="W12">_xlfn.IFS(W$7=6," ",W$7=7," ",W$7=1,'CHAMPS NECESSAIRES'!$D$14,W$7=2,'CHAMPS NECESSAIRES'!$D$14,W$7=3,'CHAMPS NECESSAIRES'!$D$14,W$7=4,'CHAMPS NECESSAIRES'!$D$14,W$7=5,'CHAMPS NECESSAIRES'!$D$14)</f>
        <v>0.25000000000000006</v>
      </c>
      <c r="X12" s="94" cm="1">
        <f t="array" ref="X12">_xlfn.IFS(X$7=6," ",X$7=7," ",X$7=1,'CHAMPS NECESSAIRES'!$D$14,X$7=2,'CHAMPS NECESSAIRES'!$D$14,X$7=3,'CHAMPS NECESSAIRES'!$D$14,X$7=4,'CHAMPS NECESSAIRES'!$D$14,X$7=5,'CHAMPS NECESSAIRES'!$D$14)</f>
        <v>0.25000000000000006</v>
      </c>
      <c r="Y12" s="94" cm="1">
        <f t="array" ref="Y12">_xlfn.IFS(Y$7=6," ",Y$7=7," ",Y$7=1,'CHAMPS NECESSAIRES'!$D$14,Y$7=2,'CHAMPS NECESSAIRES'!$D$14,Y$7=3,'CHAMPS NECESSAIRES'!$D$14,Y$7=4,'CHAMPS NECESSAIRES'!$D$14,Y$7=5,'CHAMPS NECESSAIRES'!$D$14)</f>
        <v>0.25000000000000006</v>
      </c>
      <c r="Z12" s="94" t="str" cm="1">
        <f t="array" ref="Z12">_xlfn.IFS(Z$7=6," ",Z$7=7," ",Z$7=1,'CHAMPS NECESSAIRES'!$D$14,Z$7=2,'CHAMPS NECESSAIRES'!$D$14,Z$7=3,'CHAMPS NECESSAIRES'!$D$14,Z$7=4,'CHAMPS NECESSAIRES'!$D$14,Z$7=5,'CHAMPS NECESSAIRES'!$D$14)</f>
        <v xml:space="preserve"> </v>
      </c>
      <c r="AA12" s="94" t="str" cm="1">
        <f t="array" ref="AA12">_xlfn.IFS(AA$7=6," ",AA$7=7," ",AA$7=1,'CHAMPS NECESSAIRES'!$D$14,AA$7=2,'CHAMPS NECESSAIRES'!$D$14,AA$7=3,'CHAMPS NECESSAIRES'!$D$14,AA$7=4,'CHAMPS NECESSAIRES'!$D$14,AA$7=5,'CHAMPS NECESSAIRES'!$D$14)</f>
        <v xml:space="preserve"> </v>
      </c>
      <c r="AB12" s="94" cm="1">
        <f t="array" ref="AB12">_xlfn.IFS(AB$7=6," ",AB$7=7," ",AB$7=1,'CHAMPS NECESSAIRES'!$D$14,AB$7=2,'CHAMPS NECESSAIRES'!$D$14,AB$7=3,'CHAMPS NECESSAIRES'!$D$14,AB$7=4,'CHAMPS NECESSAIRES'!$D$14,AB$7=5,'CHAMPS NECESSAIRES'!$D$14)</f>
        <v>0.25000000000000006</v>
      </c>
      <c r="AC12" s="94" cm="1">
        <f t="array" ref="AC12">_xlfn.IFS(AC$7=6," ",AC$7=7," ",AC$7=1,'CHAMPS NECESSAIRES'!$D$14,AC$7=2,'CHAMPS NECESSAIRES'!$D$14,AC$7=3,'CHAMPS NECESSAIRES'!$D$14,AC$7=4,'CHAMPS NECESSAIRES'!$D$14,AC$7=5,'CHAMPS NECESSAIRES'!$D$14)</f>
        <v>0.25000000000000006</v>
      </c>
      <c r="AD12" s="94" cm="1">
        <f t="array" ref="AD12">_xlfn.IFS(AD$7=6," ",AD$7=7," ",AD$7=1,'CHAMPS NECESSAIRES'!$D$14,AD$7=2,'CHAMPS NECESSAIRES'!$D$14,AD$7=3,'CHAMPS NECESSAIRES'!$D$14,AD$7=4,'CHAMPS NECESSAIRES'!$D$14,AD$7=5,'CHAMPS NECESSAIRES'!$D$14)</f>
        <v>0.25000000000000006</v>
      </c>
      <c r="AE12" s="94" cm="1">
        <f t="array" ref="AE12">_xlfn.IFS(AE$7=6," ",AE$7=7," ",AE$7=1,'CHAMPS NECESSAIRES'!$D$14,AE$7=2,'CHAMPS NECESSAIRES'!$D$14,AE$7=3,'CHAMPS NECESSAIRES'!$D$14,AE$7=4,'CHAMPS NECESSAIRES'!$D$14,AE$7=5,'CHAMPS NECESSAIRES'!$D$14)</f>
        <v>0.25000000000000006</v>
      </c>
      <c r="AF12" s="94" cm="1">
        <f t="array" ref="AF12">_xlfn.IFS(AF$7=6," ",AF$7=7," ",AF$7=1,'CHAMPS NECESSAIRES'!$D$14,AF$7=2,'CHAMPS NECESSAIRES'!$D$14,AF$7=3,'CHAMPS NECESSAIRES'!$D$14,AF$7=4,'CHAMPS NECESSAIRES'!$D$14,AF$7=5,'CHAMPS NECESSAIRES'!$D$14)</f>
        <v>0.25000000000000006</v>
      </c>
      <c r="AG12" s="94" t="str" cm="1">
        <f t="array" ref="AG12">_xlfn.IFS(AG$7=6," ",AG$7=7," ",AG$7=1,'CHAMPS NECESSAIRES'!$D$14,AG$7=2,'CHAMPS NECESSAIRES'!$D$14,AG$7=3,'CHAMPS NECESSAIRES'!$D$14,AG$7=4,'CHAMPS NECESSAIRES'!$D$14,AG$7=5,'CHAMPS NECESSAIRES'!$D$14)</f>
        <v xml:space="preserve"> </v>
      </c>
      <c r="AH12" s="94" t="str" cm="1">
        <f t="array" ref="AH12">_xlfn.IFS(AH$7=6," ",AH$7=7," ",AH$7=1,'CHAMPS NECESSAIRES'!$D$14,AH$7=2,'CHAMPS NECESSAIRES'!$D$14,AH$7=3,'CHAMPS NECESSAIRES'!$D$14,AH$7=4,'CHAMPS NECESSAIRES'!$D$14,AH$7=5,'CHAMPS NECESSAIRES'!$D$14)</f>
        <v xml:space="preserve"> </v>
      </c>
      <c r="AI12" s="94" cm="1">
        <f t="array" ref="AI12">_xlfn.IFS(AI$7=6," ",AI$7=7," ",AI$7=1,'CHAMPS NECESSAIRES'!$D$14,AI$7=2,'CHAMPS NECESSAIRES'!$D$14,AI$7=3,'CHAMPS NECESSAIRES'!$D$14,AI$7=4,'CHAMPS NECESSAIRES'!$D$14,AI$7=5,'CHAMPS NECESSAIRES'!$D$14)</f>
        <v>0.25000000000000006</v>
      </c>
      <c r="AJ12" s="94" cm="1">
        <f t="array" ref="AJ12">_xlfn.IFS(AJ$7=6," ",AJ$7=7," ",AJ$7=1,'CHAMPS NECESSAIRES'!$D$14,AJ$7=2,'CHAMPS NECESSAIRES'!$D$14,AJ$7=3,'CHAMPS NECESSAIRES'!$D$14,AJ$7=4,'CHAMPS NECESSAIRES'!$D$14,AJ$7=5,'CHAMPS NECESSAIRES'!$D$14)</f>
        <v>0.25000000000000006</v>
      </c>
      <c r="AK12" s="4" t="e">
        <f t="shared" si="4"/>
        <v>#VALUE!</v>
      </c>
      <c r="AL12" s="5" t="e">
        <f t="shared" si="5"/>
        <v>#VALUE!</v>
      </c>
      <c r="AM12" s="26">
        <f t="shared" si="6"/>
        <v>5.5000000000000009</v>
      </c>
      <c r="AN12" s="27">
        <f t="shared" si="7"/>
        <v>1.3750000000000002</v>
      </c>
      <c r="AO12" s="28">
        <f t="shared" si="8"/>
        <v>33.000000000000007</v>
      </c>
      <c r="AP12" s="72">
        <f t="shared" si="9"/>
        <v>31.350000000000005</v>
      </c>
      <c r="AQ12" s="17">
        <f t="shared" si="3"/>
        <v>31</v>
      </c>
      <c r="AR12" s="18" t="s">
        <v>86</v>
      </c>
      <c r="AS12" s="32"/>
      <c r="AT12" s="32"/>
      <c r="AU12" s="32"/>
      <c r="AV12" s="32"/>
      <c r="AW12" s="32"/>
      <c r="AX12" s="32"/>
      <c r="AY12" s="32"/>
      <c r="AZ12" s="32"/>
      <c r="BA12" s="32"/>
    </row>
    <row r="13" spans="1:53" x14ac:dyDescent="0.35">
      <c r="A13" s="32"/>
      <c r="B13" s="51" t="s">
        <v>85</v>
      </c>
      <c r="C13" s="15" t="s">
        <v>85</v>
      </c>
      <c r="D13" s="51" t="s">
        <v>57</v>
      </c>
      <c r="E13" s="51" t="s">
        <v>62</v>
      </c>
      <c r="F13" s="94" t="str" cm="1">
        <f t="array" ref="F13">_xlfn.IFS(F$7=6," ",F$7=7," ",F$7=1,'CHAMPS NECESSAIRES'!$D$14,F$7=2,'CHAMPS NECESSAIRES'!$D$14,F$7=3,'CHAMPS NECESSAIRES'!$D$14,F$7=4,'CHAMPS NECESSAIRES'!$D$14,F$7=5,'CHAMPS NECESSAIRES'!$D$14)</f>
        <v xml:space="preserve"> </v>
      </c>
      <c r="G13" s="94" cm="1">
        <f t="array" ref="G13">_xlfn.IFS(G$7=6," ",G$7=7," ",G$7=1,'CHAMPS NECESSAIRES'!$D$14,G$7=2,'CHAMPS NECESSAIRES'!$D$14,G$7=3,'CHAMPS NECESSAIRES'!$D$14,G$7=4,'CHAMPS NECESSAIRES'!$D$14,G$7=5,'CHAMPS NECESSAIRES'!$D$14)</f>
        <v>0.25000000000000006</v>
      </c>
      <c r="H13" s="94" cm="1">
        <f t="array" ref="H13">_xlfn.IFS(H$7=6," ",H$7=7," ",H$7=1,'CHAMPS NECESSAIRES'!$D$14,H$7=2,'CHAMPS NECESSAIRES'!$D$14,H$7=3,'CHAMPS NECESSAIRES'!$D$14,H$7=4,'CHAMPS NECESSAIRES'!$D$14,H$7=5,'CHAMPS NECESSAIRES'!$D$14)</f>
        <v>0.25000000000000006</v>
      </c>
      <c r="I13" s="94" cm="1">
        <f t="array" ref="I13">_xlfn.IFS(I$7=6," ",I$7=7," ",I$7=1,'CHAMPS NECESSAIRES'!$D$14,I$7=2,'CHAMPS NECESSAIRES'!$D$14,I$7=3,'CHAMPS NECESSAIRES'!$D$14,I$7=4,'CHAMPS NECESSAIRES'!$D$14,I$7=5,'CHAMPS NECESSAIRES'!$D$14)</f>
        <v>0.25000000000000006</v>
      </c>
      <c r="J13" s="94" cm="1">
        <f t="array" ref="J13">_xlfn.IFS(J$7=6," ",J$7=7," ",J$7=1,'CHAMPS NECESSAIRES'!$D$14,J$7=2,'CHAMPS NECESSAIRES'!$D$14,J$7=3,'CHAMPS NECESSAIRES'!$D$14,J$7=4,'CHAMPS NECESSAIRES'!$D$14,J$7=5,'CHAMPS NECESSAIRES'!$D$14)</f>
        <v>0.25000000000000006</v>
      </c>
      <c r="K13" s="94" cm="1">
        <f t="array" ref="K13">_xlfn.IFS(K$7=6," ",K$7=7," ",K$7=1,'CHAMPS NECESSAIRES'!$D$14,K$7=2,'CHAMPS NECESSAIRES'!$D$14,K$7=3,'CHAMPS NECESSAIRES'!$D$14,K$7=4,'CHAMPS NECESSAIRES'!$D$14,K$7=5,'CHAMPS NECESSAIRES'!$D$14)</f>
        <v>0.25000000000000006</v>
      </c>
      <c r="L13" s="94" t="str" cm="1">
        <f t="array" ref="L13">_xlfn.IFS(L$7=6," ",L$7=7," ",L$7=1,'CHAMPS NECESSAIRES'!$D$14,L$7=2,'CHAMPS NECESSAIRES'!$D$14,L$7=3,'CHAMPS NECESSAIRES'!$D$14,L$7=4,'CHAMPS NECESSAIRES'!$D$14,L$7=5,'CHAMPS NECESSAIRES'!$D$14)</f>
        <v xml:space="preserve"> </v>
      </c>
      <c r="M13" s="94" t="str" cm="1">
        <f t="array" ref="M13">_xlfn.IFS(M$7=6," ",M$7=7," ",M$7=1,'CHAMPS NECESSAIRES'!$D$14,M$7=2,'CHAMPS NECESSAIRES'!$D$14,M$7=3,'CHAMPS NECESSAIRES'!$D$14,M$7=4,'CHAMPS NECESSAIRES'!$D$14,M$7=5,'CHAMPS NECESSAIRES'!$D$14)</f>
        <v xml:space="preserve"> </v>
      </c>
      <c r="N13" s="94" cm="1">
        <f t="array" ref="N13">_xlfn.IFS(N$7=6," ",N$7=7," ",N$7=1,'CHAMPS NECESSAIRES'!$D$14,N$7=2,'CHAMPS NECESSAIRES'!$D$14,N$7=3,'CHAMPS NECESSAIRES'!$D$14,N$7=4,'CHAMPS NECESSAIRES'!$D$14,N$7=5,'CHAMPS NECESSAIRES'!$D$14)</f>
        <v>0.25000000000000006</v>
      </c>
      <c r="O13" s="94" cm="1">
        <f t="array" ref="O13">_xlfn.IFS(O$7=6," ",O$7=7," ",O$7=1,'CHAMPS NECESSAIRES'!$D$14,O$7=2,'CHAMPS NECESSAIRES'!$D$14,O$7=3,'CHAMPS NECESSAIRES'!$D$14,O$7=4,'CHAMPS NECESSAIRES'!$D$14,O$7=5,'CHAMPS NECESSAIRES'!$D$14)</f>
        <v>0.25000000000000006</v>
      </c>
      <c r="P13" s="94" cm="1">
        <f t="array" ref="P13">_xlfn.IFS(P$7=6," ",P$7=7," ",P$7=1,'CHAMPS NECESSAIRES'!$D$14,P$7=2,'CHAMPS NECESSAIRES'!$D$14,P$7=3,'CHAMPS NECESSAIRES'!$D$14,P$7=4,'CHAMPS NECESSAIRES'!$D$14,P$7=5,'CHAMPS NECESSAIRES'!$D$14)</f>
        <v>0.25000000000000006</v>
      </c>
      <c r="Q13" s="94" cm="1">
        <f t="array" ref="Q13">_xlfn.IFS(Q$7=6," ",Q$7=7," ",Q$7=1,'CHAMPS NECESSAIRES'!$D$14,Q$7=2,'CHAMPS NECESSAIRES'!$D$14,Q$7=3,'CHAMPS NECESSAIRES'!$D$14,Q$7=4,'CHAMPS NECESSAIRES'!$D$14,Q$7=5,'CHAMPS NECESSAIRES'!$D$14)</f>
        <v>0.25000000000000006</v>
      </c>
      <c r="R13" s="94" cm="1">
        <f t="array" ref="R13">_xlfn.IFS(R$7=6," ",R$7=7," ",R$7=1,'CHAMPS NECESSAIRES'!$D$14,R$7=2,'CHAMPS NECESSAIRES'!$D$14,R$7=3,'CHAMPS NECESSAIRES'!$D$14,R$7=4,'CHAMPS NECESSAIRES'!$D$14,R$7=5,'CHAMPS NECESSAIRES'!$D$14)</f>
        <v>0.25000000000000006</v>
      </c>
      <c r="S13" s="94" t="str" cm="1">
        <f t="array" ref="S13">_xlfn.IFS(S$7=6," ",S$7=7," ",S$7=1,'CHAMPS NECESSAIRES'!$D$14,S$7=2,'CHAMPS NECESSAIRES'!$D$14,S$7=3,'CHAMPS NECESSAIRES'!$D$14,S$7=4,'CHAMPS NECESSAIRES'!$D$14,S$7=5,'CHAMPS NECESSAIRES'!$D$14)</f>
        <v xml:space="preserve"> </v>
      </c>
      <c r="T13" s="94" t="str" cm="1">
        <f t="array" ref="T13">_xlfn.IFS(T$7=6," ",T$7=7," ",T$7=1,'CHAMPS NECESSAIRES'!$D$14,T$7=2,'CHAMPS NECESSAIRES'!$D$14,T$7=3,'CHAMPS NECESSAIRES'!$D$14,T$7=4,'CHAMPS NECESSAIRES'!$D$14,T$7=5,'CHAMPS NECESSAIRES'!$D$14)</f>
        <v xml:space="preserve"> </v>
      </c>
      <c r="U13" s="94" cm="1">
        <f t="array" ref="U13">_xlfn.IFS(U$7=6," ",U$7=7," ",U$7=1,'CHAMPS NECESSAIRES'!$D$14,U$7=2,'CHAMPS NECESSAIRES'!$D$14,U$7=3,'CHAMPS NECESSAIRES'!$D$14,U$7=4,'CHAMPS NECESSAIRES'!$D$14,U$7=5,'CHAMPS NECESSAIRES'!$D$14)</f>
        <v>0.25000000000000006</v>
      </c>
      <c r="V13" s="94" cm="1">
        <f t="array" ref="V13">_xlfn.IFS(V$7=6," ",V$7=7," ",V$7=1,'CHAMPS NECESSAIRES'!$D$14,V$7=2,'CHAMPS NECESSAIRES'!$D$14,V$7=3,'CHAMPS NECESSAIRES'!$D$14,V$7=4,'CHAMPS NECESSAIRES'!$D$14,V$7=5,'CHAMPS NECESSAIRES'!$D$14)</f>
        <v>0.25000000000000006</v>
      </c>
      <c r="W13" s="94" cm="1">
        <f t="array" ref="W13">_xlfn.IFS(W$7=6," ",W$7=7," ",W$7=1,'CHAMPS NECESSAIRES'!$D$14,W$7=2,'CHAMPS NECESSAIRES'!$D$14,W$7=3,'CHAMPS NECESSAIRES'!$D$14,W$7=4,'CHAMPS NECESSAIRES'!$D$14,W$7=5,'CHAMPS NECESSAIRES'!$D$14)</f>
        <v>0.25000000000000006</v>
      </c>
      <c r="X13" s="94" cm="1">
        <f t="array" ref="X13">_xlfn.IFS(X$7=6," ",X$7=7," ",X$7=1,'CHAMPS NECESSAIRES'!$D$14,X$7=2,'CHAMPS NECESSAIRES'!$D$14,X$7=3,'CHAMPS NECESSAIRES'!$D$14,X$7=4,'CHAMPS NECESSAIRES'!$D$14,X$7=5,'CHAMPS NECESSAIRES'!$D$14)</f>
        <v>0.25000000000000006</v>
      </c>
      <c r="Y13" s="94" cm="1">
        <f t="array" ref="Y13">_xlfn.IFS(Y$7=6," ",Y$7=7," ",Y$7=1,'CHAMPS NECESSAIRES'!$D$14,Y$7=2,'CHAMPS NECESSAIRES'!$D$14,Y$7=3,'CHAMPS NECESSAIRES'!$D$14,Y$7=4,'CHAMPS NECESSAIRES'!$D$14,Y$7=5,'CHAMPS NECESSAIRES'!$D$14)</f>
        <v>0.25000000000000006</v>
      </c>
      <c r="Z13" s="94" t="str" cm="1">
        <f t="array" ref="Z13">_xlfn.IFS(Z$7=6," ",Z$7=7," ",Z$7=1,'CHAMPS NECESSAIRES'!$D$14,Z$7=2,'CHAMPS NECESSAIRES'!$D$14,Z$7=3,'CHAMPS NECESSAIRES'!$D$14,Z$7=4,'CHAMPS NECESSAIRES'!$D$14,Z$7=5,'CHAMPS NECESSAIRES'!$D$14)</f>
        <v xml:space="preserve"> </v>
      </c>
      <c r="AA13" s="94" t="str" cm="1">
        <f t="array" ref="AA13">_xlfn.IFS(AA$7=6," ",AA$7=7," ",AA$7=1,'CHAMPS NECESSAIRES'!$D$14,AA$7=2,'CHAMPS NECESSAIRES'!$D$14,AA$7=3,'CHAMPS NECESSAIRES'!$D$14,AA$7=4,'CHAMPS NECESSAIRES'!$D$14,AA$7=5,'CHAMPS NECESSAIRES'!$D$14)</f>
        <v xml:space="preserve"> </v>
      </c>
      <c r="AB13" s="94" cm="1">
        <f t="array" ref="AB13">_xlfn.IFS(AB$7=6," ",AB$7=7," ",AB$7=1,'CHAMPS NECESSAIRES'!$D$14,AB$7=2,'CHAMPS NECESSAIRES'!$D$14,AB$7=3,'CHAMPS NECESSAIRES'!$D$14,AB$7=4,'CHAMPS NECESSAIRES'!$D$14,AB$7=5,'CHAMPS NECESSAIRES'!$D$14)</f>
        <v>0.25000000000000006</v>
      </c>
      <c r="AC13" s="94" cm="1">
        <f t="array" ref="AC13">_xlfn.IFS(AC$7=6," ",AC$7=7," ",AC$7=1,'CHAMPS NECESSAIRES'!$D$14,AC$7=2,'CHAMPS NECESSAIRES'!$D$14,AC$7=3,'CHAMPS NECESSAIRES'!$D$14,AC$7=4,'CHAMPS NECESSAIRES'!$D$14,AC$7=5,'CHAMPS NECESSAIRES'!$D$14)</f>
        <v>0.25000000000000006</v>
      </c>
      <c r="AD13" s="94" cm="1">
        <f t="array" ref="AD13">_xlfn.IFS(AD$7=6," ",AD$7=7," ",AD$7=1,'CHAMPS NECESSAIRES'!$D$14,AD$7=2,'CHAMPS NECESSAIRES'!$D$14,AD$7=3,'CHAMPS NECESSAIRES'!$D$14,AD$7=4,'CHAMPS NECESSAIRES'!$D$14,AD$7=5,'CHAMPS NECESSAIRES'!$D$14)</f>
        <v>0.25000000000000006</v>
      </c>
      <c r="AE13" s="94" cm="1">
        <f t="array" ref="AE13">_xlfn.IFS(AE$7=6," ",AE$7=7," ",AE$7=1,'CHAMPS NECESSAIRES'!$D$14,AE$7=2,'CHAMPS NECESSAIRES'!$D$14,AE$7=3,'CHAMPS NECESSAIRES'!$D$14,AE$7=4,'CHAMPS NECESSAIRES'!$D$14,AE$7=5,'CHAMPS NECESSAIRES'!$D$14)</f>
        <v>0.25000000000000006</v>
      </c>
      <c r="AF13" s="94" cm="1">
        <f t="array" ref="AF13">_xlfn.IFS(AF$7=6," ",AF$7=7," ",AF$7=1,'CHAMPS NECESSAIRES'!$D$14,AF$7=2,'CHAMPS NECESSAIRES'!$D$14,AF$7=3,'CHAMPS NECESSAIRES'!$D$14,AF$7=4,'CHAMPS NECESSAIRES'!$D$14,AF$7=5,'CHAMPS NECESSAIRES'!$D$14)</f>
        <v>0.25000000000000006</v>
      </c>
      <c r="AG13" s="94" t="str" cm="1">
        <f t="array" ref="AG13">_xlfn.IFS(AG$7=6," ",AG$7=7," ",AG$7=1,'CHAMPS NECESSAIRES'!$D$14,AG$7=2,'CHAMPS NECESSAIRES'!$D$14,AG$7=3,'CHAMPS NECESSAIRES'!$D$14,AG$7=4,'CHAMPS NECESSAIRES'!$D$14,AG$7=5,'CHAMPS NECESSAIRES'!$D$14)</f>
        <v xml:space="preserve"> </v>
      </c>
      <c r="AH13" s="94" t="str" cm="1">
        <f t="array" ref="AH13">_xlfn.IFS(AH$7=6," ",AH$7=7," ",AH$7=1,'CHAMPS NECESSAIRES'!$D$14,AH$7=2,'CHAMPS NECESSAIRES'!$D$14,AH$7=3,'CHAMPS NECESSAIRES'!$D$14,AH$7=4,'CHAMPS NECESSAIRES'!$D$14,AH$7=5,'CHAMPS NECESSAIRES'!$D$14)</f>
        <v xml:space="preserve"> </v>
      </c>
      <c r="AI13" s="94" cm="1">
        <f t="array" ref="AI13">_xlfn.IFS(AI$7=6," ",AI$7=7," ",AI$7=1,'CHAMPS NECESSAIRES'!$D$14,AI$7=2,'CHAMPS NECESSAIRES'!$D$14,AI$7=3,'CHAMPS NECESSAIRES'!$D$14,AI$7=4,'CHAMPS NECESSAIRES'!$D$14,AI$7=5,'CHAMPS NECESSAIRES'!$D$14)</f>
        <v>0.25000000000000006</v>
      </c>
      <c r="AJ13" s="94" cm="1">
        <f t="array" ref="AJ13">_xlfn.IFS(AJ$7=6," ",AJ$7=7," ",AJ$7=1,'CHAMPS NECESSAIRES'!$D$14,AJ$7=2,'CHAMPS NECESSAIRES'!$D$14,AJ$7=3,'CHAMPS NECESSAIRES'!$D$14,AJ$7=4,'CHAMPS NECESSAIRES'!$D$14,AJ$7=5,'CHAMPS NECESSAIRES'!$D$14)</f>
        <v>0.25000000000000006</v>
      </c>
      <c r="AK13" s="4" t="e">
        <f t="shared" si="4"/>
        <v>#VALUE!</v>
      </c>
      <c r="AL13" s="5" t="e">
        <f>AK13/24</f>
        <v>#VALUE!</v>
      </c>
      <c r="AM13" s="26">
        <f t="shared" si="6"/>
        <v>5.5000000000000009</v>
      </c>
      <c r="AN13" s="27">
        <f t="shared" si="7"/>
        <v>1.3750000000000002</v>
      </c>
      <c r="AO13" s="28">
        <f t="shared" si="8"/>
        <v>33.000000000000007</v>
      </c>
      <c r="AP13" s="72">
        <f t="shared" si="9"/>
        <v>31.350000000000005</v>
      </c>
      <c r="AQ13" s="17">
        <f t="shared" si="3"/>
        <v>31</v>
      </c>
      <c r="AR13" s="18" t="s">
        <v>86</v>
      </c>
      <c r="AS13" s="32"/>
      <c r="AT13" s="32"/>
      <c r="AU13" s="32"/>
      <c r="AV13" s="32"/>
      <c r="AW13" s="32"/>
      <c r="AX13" s="32"/>
      <c r="AY13" s="32"/>
      <c r="AZ13" s="32"/>
      <c r="BA13" s="32"/>
    </row>
    <row r="14" spans="1:53" x14ac:dyDescent="0.35">
      <c r="A14" s="32"/>
      <c r="B14" s="51" t="s">
        <v>85</v>
      </c>
      <c r="C14" s="15" t="s">
        <v>85</v>
      </c>
      <c r="D14" s="51" t="s">
        <v>57</v>
      </c>
      <c r="E14" s="51" t="s">
        <v>62</v>
      </c>
      <c r="F14" s="94" t="str" cm="1">
        <f t="array" ref="F14">_xlfn.IFS(F$7=6," ",F$7=7," ",F$7=1,'CHAMPS NECESSAIRES'!$D$14,F$7=2,'CHAMPS NECESSAIRES'!$D$14,F$7=3,'CHAMPS NECESSAIRES'!$D$14,F$7=4,'CHAMPS NECESSAIRES'!$D$14,F$7=5,'CHAMPS NECESSAIRES'!$D$14)</f>
        <v xml:space="preserve"> </v>
      </c>
      <c r="G14" s="94" cm="1">
        <f t="array" ref="G14">_xlfn.IFS(G$7=6," ",G$7=7," ",G$7=1,'CHAMPS NECESSAIRES'!$D$14,G$7=2,'CHAMPS NECESSAIRES'!$D$14,G$7=3,'CHAMPS NECESSAIRES'!$D$14,G$7=4,'CHAMPS NECESSAIRES'!$D$14,G$7=5,'CHAMPS NECESSAIRES'!$D$14)</f>
        <v>0.25000000000000006</v>
      </c>
      <c r="H14" s="94" cm="1">
        <f t="array" ref="H14">_xlfn.IFS(H$7=6," ",H$7=7," ",H$7=1,'CHAMPS NECESSAIRES'!$D$14,H$7=2,'CHAMPS NECESSAIRES'!$D$14,H$7=3,'CHAMPS NECESSAIRES'!$D$14,H$7=4,'CHAMPS NECESSAIRES'!$D$14,H$7=5,'CHAMPS NECESSAIRES'!$D$14)</f>
        <v>0.25000000000000006</v>
      </c>
      <c r="I14" s="94" cm="1">
        <f t="array" ref="I14">_xlfn.IFS(I$7=6," ",I$7=7," ",I$7=1,'CHAMPS NECESSAIRES'!$D$14,I$7=2,'CHAMPS NECESSAIRES'!$D$14,I$7=3,'CHAMPS NECESSAIRES'!$D$14,I$7=4,'CHAMPS NECESSAIRES'!$D$14,I$7=5,'CHAMPS NECESSAIRES'!$D$14)</f>
        <v>0.25000000000000006</v>
      </c>
      <c r="J14" s="94" cm="1">
        <f t="array" ref="J14">_xlfn.IFS(J$7=6," ",J$7=7," ",J$7=1,'CHAMPS NECESSAIRES'!$D$14,J$7=2,'CHAMPS NECESSAIRES'!$D$14,J$7=3,'CHAMPS NECESSAIRES'!$D$14,J$7=4,'CHAMPS NECESSAIRES'!$D$14,J$7=5,'CHAMPS NECESSAIRES'!$D$14)</f>
        <v>0.25000000000000006</v>
      </c>
      <c r="K14" s="94" cm="1">
        <f t="array" ref="K14">_xlfn.IFS(K$7=6," ",K$7=7," ",K$7=1,'CHAMPS NECESSAIRES'!$D$14,K$7=2,'CHAMPS NECESSAIRES'!$D$14,K$7=3,'CHAMPS NECESSAIRES'!$D$14,K$7=4,'CHAMPS NECESSAIRES'!$D$14,K$7=5,'CHAMPS NECESSAIRES'!$D$14)</f>
        <v>0.25000000000000006</v>
      </c>
      <c r="L14" s="94" t="str" cm="1">
        <f t="array" ref="L14">_xlfn.IFS(L$7=6," ",L$7=7," ",L$7=1,'CHAMPS NECESSAIRES'!$D$14,L$7=2,'CHAMPS NECESSAIRES'!$D$14,L$7=3,'CHAMPS NECESSAIRES'!$D$14,L$7=4,'CHAMPS NECESSAIRES'!$D$14,L$7=5,'CHAMPS NECESSAIRES'!$D$14)</f>
        <v xml:space="preserve"> </v>
      </c>
      <c r="M14" s="94" t="str" cm="1">
        <f t="array" ref="M14">_xlfn.IFS(M$7=6," ",M$7=7," ",M$7=1,'CHAMPS NECESSAIRES'!$D$14,M$7=2,'CHAMPS NECESSAIRES'!$D$14,M$7=3,'CHAMPS NECESSAIRES'!$D$14,M$7=4,'CHAMPS NECESSAIRES'!$D$14,M$7=5,'CHAMPS NECESSAIRES'!$D$14)</f>
        <v xml:space="preserve"> </v>
      </c>
      <c r="N14" s="94" cm="1">
        <f t="array" ref="N14">_xlfn.IFS(N$7=6," ",N$7=7," ",N$7=1,'CHAMPS NECESSAIRES'!$D$14,N$7=2,'CHAMPS NECESSAIRES'!$D$14,N$7=3,'CHAMPS NECESSAIRES'!$D$14,N$7=4,'CHAMPS NECESSAIRES'!$D$14,N$7=5,'CHAMPS NECESSAIRES'!$D$14)</f>
        <v>0.25000000000000006</v>
      </c>
      <c r="O14" s="94" cm="1">
        <f t="array" ref="O14">_xlfn.IFS(O$7=6," ",O$7=7," ",O$7=1,'CHAMPS NECESSAIRES'!$D$14,O$7=2,'CHAMPS NECESSAIRES'!$D$14,O$7=3,'CHAMPS NECESSAIRES'!$D$14,O$7=4,'CHAMPS NECESSAIRES'!$D$14,O$7=5,'CHAMPS NECESSAIRES'!$D$14)</f>
        <v>0.25000000000000006</v>
      </c>
      <c r="P14" s="94" cm="1">
        <f t="array" ref="P14">_xlfn.IFS(P$7=6," ",P$7=7," ",P$7=1,'CHAMPS NECESSAIRES'!$D$14,P$7=2,'CHAMPS NECESSAIRES'!$D$14,P$7=3,'CHAMPS NECESSAIRES'!$D$14,P$7=4,'CHAMPS NECESSAIRES'!$D$14,P$7=5,'CHAMPS NECESSAIRES'!$D$14)</f>
        <v>0.25000000000000006</v>
      </c>
      <c r="Q14" s="94" cm="1">
        <f t="array" ref="Q14">_xlfn.IFS(Q$7=6," ",Q$7=7," ",Q$7=1,'CHAMPS NECESSAIRES'!$D$14,Q$7=2,'CHAMPS NECESSAIRES'!$D$14,Q$7=3,'CHAMPS NECESSAIRES'!$D$14,Q$7=4,'CHAMPS NECESSAIRES'!$D$14,Q$7=5,'CHAMPS NECESSAIRES'!$D$14)</f>
        <v>0.25000000000000006</v>
      </c>
      <c r="R14" s="94" cm="1">
        <f t="array" ref="R14">_xlfn.IFS(R$7=6," ",R$7=7," ",R$7=1,'CHAMPS NECESSAIRES'!$D$14,R$7=2,'CHAMPS NECESSAIRES'!$D$14,R$7=3,'CHAMPS NECESSAIRES'!$D$14,R$7=4,'CHAMPS NECESSAIRES'!$D$14,R$7=5,'CHAMPS NECESSAIRES'!$D$14)</f>
        <v>0.25000000000000006</v>
      </c>
      <c r="S14" s="94" t="str" cm="1">
        <f t="array" ref="S14">_xlfn.IFS(S$7=6," ",S$7=7," ",S$7=1,'CHAMPS NECESSAIRES'!$D$14,S$7=2,'CHAMPS NECESSAIRES'!$D$14,S$7=3,'CHAMPS NECESSAIRES'!$D$14,S$7=4,'CHAMPS NECESSAIRES'!$D$14,S$7=5,'CHAMPS NECESSAIRES'!$D$14)</f>
        <v xml:space="preserve"> </v>
      </c>
      <c r="T14" s="94" t="str" cm="1">
        <f t="array" ref="T14">_xlfn.IFS(T$7=6," ",T$7=7," ",T$7=1,'CHAMPS NECESSAIRES'!$D$14,T$7=2,'CHAMPS NECESSAIRES'!$D$14,T$7=3,'CHAMPS NECESSAIRES'!$D$14,T$7=4,'CHAMPS NECESSAIRES'!$D$14,T$7=5,'CHAMPS NECESSAIRES'!$D$14)</f>
        <v xml:space="preserve"> </v>
      </c>
      <c r="U14" s="94" cm="1">
        <f t="array" ref="U14">_xlfn.IFS(U$7=6," ",U$7=7," ",U$7=1,'CHAMPS NECESSAIRES'!$D$14,U$7=2,'CHAMPS NECESSAIRES'!$D$14,U$7=3,'CHAMPS NECESSAIRES'!$D$14,U$7=4,'CHAMPS NECESSAIRES'!$D$14,U$7=5,'CHAMPS NECESSAIRES'!$D$14)</f>
        <v>0.25000000000000006</v>
      </c>
      <c r="V14" s="94" cm="1">
        <f t="array" ref="V14">_xlfn.IFS(V$7=6," ",V$7=7," ",V$7=1,'CHAMPS NECESSAIRES'!$D$14,V$7=2,'CHAMPS NECESSAIRES'!$D$14,V$7=3,'CHAMPS NECESSAIRES'!$D$14,V$7=4,'CHAMPS NECESSAIRES'!$D$14,V$7=5,'CHAMPS NECESSAIRES'!$D$14)</f>
        <v>0.25000000000000006</v>
      </c>
      <c r="W14" s="94" cm="1">
        <f t="array" ref="W14">_xlfn.IFS(W$7=6," ",W$7=7," ",W$7=1,'CHAMPS NECESSAIRES'!$D$14,W$7=2,'CHAMPS NECESSAIRES'!$D$14,W$7=3,'CHAMPS NECESSAIRES'!$D$14,W$7=4,'CHAMPS NECESSAIRES'!$D$14,W$7=5,'CHAMPS NECESSAIRES'!$D$14)</f>
        <v>0.25000000000000006</v>
      </c>
      <c r="X14" s="94" cm="1">
        <f t="array" ref="X14">_xlfn.IFS(X$7=6," ",X$7=7," ",X$7=1,'CHAMPS NECESSAIRES'!$D$14,X$7=2,'CHAMPS NECESSAIRES'!$D$14,X$7=3,'CHAMPS NECESSAIRES'!$D$14,X$7=4,'CHAMPS NECESSAIRES'!$D$14,X$7=5,'CHAMPS NECESSAIRES'!$D$14)</f>
        <v>0.25000000000000006</v>
      </c>
      <c r="Y14" s="94" cm="1">
        <f t="array" ref="Y14">_xlfn.IFS(Y$7=6," ",Y$7=7," ",Y$7=1,'CHAMPS NECESSAIRES'!$D$14,Y$7=2,'CHAMPS NECESSAIRES'!$D$14,Y$7=3,'CHAMPS NECESSAIRES'!$D$14,Y$7=4,'CHAMPS NECESSAIRES'!$D$14,Y$7=5,'CHAMPS NECESSAIRES'!$D$14)</f>
        <v>0.25000000000000006</v>
      </c>
      <c r="Z14" s="94" t="str" cm="1">
        <f t="array" ref="Z14">_xlfn.IFS(Z$7=6," ",Z$7=7," ",Z$7=1,'CHAMPS NECESSAIRES'!$D$14,Z$7=2,'CHAMPS NECESSAIRES'!$D$14,Z$7=3,'CHAMPS NECESSAIRES'!$D$14,Z$7=4,'CHAMPS NECESSAIRES'!$D$14,Z$7=5,'CHAMPS NECESSAIRES'!$D$14)</f>
        <v xml:space="preserve"> </v>
      </c>
      <c r="AA14" s="94" t="str" cm="1">
        <f t="array" ref="AA14">_xlfn.IFS(AA$7=6," ",AA$7=7," ",AA$7=1,'CHAMPS NECESSAIRES'!$D$14,AA$7=2,'CHAMPS NECESSAIRES'!$D$14,AA$7=3,'CHAMPS NECESSAIRES'!$D$14,AA$7=4,'CHAMPS NECESSAIRES'!$D$14,AA$7=5,'CHAMPS NECESSAIRES'!$D$14)</f>
        <v xml:space="preserve"> </v>
      </c>
      <c r="AB14" s="94" cm="1">
        <f t="array" ref="AB14">_xlfn.IFS(AB$7=6," ",AB$7=7," ",AB$7=1,'CHAMPS NECESSAIRES'!$D$14,AB$7=2,'CHAMPS NECESSAIRES'!$D$14,AB$7=3,'CHAMPS NECESSAIRES'!$D$14,AB$7=4,'CHAMPS NECESSAIRES'!$D$14,AB$7=5,'CHAMPS NECESSAIRES'!$D$14)</f>
        <v>0.25000000000000006</v>
      </c>
      <c r="AC14" s="94" cm="1">
        <f t="array" ref="AC14">_xlfn.IFS(AC$7=6," ",AC$7=7," ",AC$7=1,'CHAMPS NECESSAIRES'!$D$14,AC$7=2,'CHAMPS NECESSAIRES'!$D$14,AC$7=3,'CHAMPS NECESSAIRES'!$D$14,AC$7=4,'CHAMPS NECESSAIRES'!$D$14,AC$7=5,'CHAMPS NECESSAIRES'!$D$14)</f>
        <v>0.25000000000000006</v>
      </c>
      <c r="AD14" s="94" cm="1">
        <f t="array" ref="AD14">_xlfn.IFS(AD$7=6," ",AD$7=7," ",AD$7=1,'CHAMPS NECESSAIRES'!$D$14,AD$7=2,'CHAMPS NECESSAIRES'!$D$14,AD$7=3,'CHAMPS NECESSAIRES'!$D$14,AD$7=4,'CHAMPS NECESSAIRES'!$D$14,AD$7=5,'CHAMPS NECESSAIRES'!$D$14)</f>
        <v>0.25000000000000006</v>
      </c>
      <c r="AE14" s="94" cm="1">
        <f t="array" ref="AE14">_xlfn.IFS(AE$7=6," ",AE$7=7," ",AE$7=1,'CHAMPS NECESSAIRES'!$D$14,AE$7=2,'CHAMPS NECESSAIRES'!$D$14,AE$7=3,'CHAMPS NECESSAIRES'!$D$14,AE$7=4,'CHAMPS NECESSAIRES'!$D$14,AE$7=5,'CHAMPS NECESSAIRES'!$D$14)</f>
        <v>0.25000000000000006</v>
      </c>
      <c r="AF14" s="94" cm="1">
        <f t="array" ref="AF14">_xlfn.IFS(AF$7=6," ",AF$7=7," ",AF$7=1,'CHAMPS NECESSAIRES'!$D$14,AF$7=2,'CHAMPS NECESSAIRES'!$D$14,AF$7=3,'CHAMPS NECESSAIRES'!$D$14,AF$7=4,'CHAMPS NECESSAIRES'!$D$14,AF$7=5,'CHAMPS NECESSAIRES'!$D$14)</f>
        <v>0.25000000000000006</v>
      </c>
      <c r="AG14" s="94" t="str" cm="1">
        <f t="array" ref="AG14">_xlfn.IFS(AG$7=6," ",AG$7=7," ",AG$7=1,'CHAMPS NECESSAIRES'!$D$14,AG$7=2,'CHAMPS NECESSAIRES'!$D$14,AG$7=3,'CHAMPS NECESSAIRES'!$D$14,AG$7=4,'CHAMPS NECESSAIRES'!$D$14,AG$7=5,'CHAMPS NECESSAIRES'!$D$14)</f>
        <v xml:space="preserve"> </v>
      </c>
      <c r="AH14" s="94" t="str" cm="1">
        <f t="array" ref="AH14">_xlfn.IFS(AH$7=6," ",AH$7=7," ",AH$7=1,'CHAMPS NECESSAIRES'!$D$14,AH$7=2,'CHAMPS NECESSAIRES'!$D$14,AH$7=3,'CHAMPS NECESSAIRES'!$D$14,AH$7=4,'CHAMPS NECESSAIRES'!$D$14,AH$7=5,'CHAMPS NECESSAIRES'!$D$14)</f>
        <v xml:space="preserve"> </v>
      </c>
      <c r="AI14" s="94" cm="1">
        <f t="array" ref="AI14">_xlfn.IFS(AI$7=6," ",AI$7=7," ",AI$7=1,'CHAMPS NECESSAIRES'!$D$14,AI$7=2,'CHAMPS NECESSAIRES'!$D$14,AI$7=3,'CHAMPS NECESSAIRES'!$D$14,AI$7=4,'CHAMPS NECESSAIRES'!$D$14,AI$7=5,'CHAMPS NECESSAIRES'!$D$14)</f>
        <v>0.25000000000000006</v>
      </c>
      <c r="AJ14" s="94" cm="1">
        <f t="array" ref="AJ14">_xlfn.IFS(AJ$7=6," ",AJ$7=7," ",AJ$7=1,'CHAMPS NECESSAIRES'!$D$14,AJ$7=2,'CHAMPS NECESSAIRES'!$D$14,AJ$7=3,'CHAMPS NECESSAIRES'!$D$14,AJ$7=4,'CHAMPS NECESSAIRES'!$D$14,AJ$7=5,'CHAMPS NECESSAIRES'!$D$14)</f>
        <v>0.25000000000000006</v>
      </c>
      <c r="AK14" s="4" t="e">
        <f t="shared" si="4"/>
        <v>#VALUE!</v>
      </c>
      <c r="AL14" s="5" t="e">
        <f t="shared" ref="AL14:AL17" si="10">AK14/24</f>
        <v>#VALUE!</v>
      </c>
      <c r="AM14" s="26">
        <f t="shared" si="6"/>
        <v>5.5000000000000009</v>
      </c>
      <c r="AN14" s="27">
        <f t="shared" si="7"/>
        <v>1.3750000000000002</v>
      </c>
      <c r="AO14" s="28">
        <f t="shared" si="8"/>
        <v>33.000000000000007</v>
      </c>
      <c r="AP14" s="72">
        <f t="shared" si="9"/>
        <v>31.350000000000005</v>
      </c>
      <c r="AQ14" s="17">
        <f t="shared" si="3"/>
        <v>31</v>
      </c>
      <c r="AR14" s="18" t="s">
        <v>86</v>
      </c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x14ac:dyDescent="0.35">
      <c r="A15" s="32"/>
      <c r="B15" s="51" t="s">
        <v>85</v>
      </c>
      <c r="C15" s="15" t="s">
        <v>85</v>
      </c>
      <c r="D15" s="51" t="s">
        <v>57</v>
      </c>
      <c r="E15" s="51" t="s">
        <v>62</v>
      </c>
      <c r="F15" s="94" t="str" cm="1">
        <f t="array" ref="F15">_xlfn.IFS(F$7=6," ",F$7=7," ",F$7=1,'CHAMPS NECESSAIRES'!$D$14,F$7=2,'CHAMPS NECESSAIRES'!$D$14,F$7=3,'CHAMPS NECESSAIRES'!$D$14,F$7=4,'CHAMPS NECESSAIRES'!$D$14,F$7=5,'CHAMPS NECESSAIRES'!$D$14)</f>
        <v xml:space="preserve"> </v>
      </c>
      <c r="G15" s="94" cm="1">
        <f t="array" ref="G15">_xlfn.IFS(G$7=6," ",G$7=7," ",G$7=1,'CHAMPS NECESSAIRES'!$D$14,G$7=2,'CHAMPS NECESSAIRES'!$D$14,G$7=3,'CHAMPS NECESSAIRES'!$D$14,G$7=4,'CHAMPS NECESSAIRES'!$D$14,G$7=5,'CHAMPS NECESSAIRES'!$D$14)</f>
        <v>0.25000000000000006</v>
      </c>
      <c r="H15" s="94" cm="1">
        <f t="array" ref="H15">_xlfn.IFS(H$7=6," ",H$7=7," ",H$7=1,'CHAMPS NECESSAIRES'!$D$14,H$7=2,'CHAMPS NECESSAIRES'!$D$14,H$7=3,'CHAMPS NECESSAIRES'!$D$14,H$7=4,'CHAMPS NECESSAIRES'!$D$14,H$7=5,'CHAMPS NECESSAIRES'!$D$14)</f>
        <v>0.25000000000000006</v>
      </c>
      <c r="I15" s="94" cm="1">
        <f t="array" ref="I15">_xlfn.IFS(I$7=6," ",I$7=7," ",I$7=1,'CHAMPS NECESSAIRES'!$D$14,I$7=2,'CHAMPS NECESSAIRES'!$D$14,I$7=3,'CHAMPS NECESSAIRES'!$D$14,I$7=4,'CHAMPS NECESSAIRES'!$D$14,I$7=5,'CHAMPS NECESSAIRES'!$D$14)</f>
        <v>0.25000000000000006</v>
      </c>
      <c r="J15" s="94" cm="1">
        <f t="array" ref="J15">_xlfn.IFS(J$7=6," ",J$7=7," ",J$7=1,'CHAMPS NECESSAIRES'!$D$14,J$7=2,'CHAMPS NECESSAIRES'!$D$14,J$7=3,'CHAMPS NECESSAIRES'!$D$14,J$7=4,'CHAMPS NECESSAIRES'!$D$14,J$7=5,'CHAMPS NECESSAIRES'!$D$14)</f>
        <v>0.25000000000000006</v>
      </c>
      <c r="K15" s="94" cm="1">
        <f t="array" ref="K15">_xlfn.IFS(K$7=6," ",K$7=7," ",K$7=1,'CHAMPS NECESSAIRES'!$D$14,K$7=2,'CHAMPS NECESSAIRES'!$D$14,K$7=3,'CHAMPS NECESSAIRES'!$D$14,K$7=4,'CHAMPS NECESSAIRES'!$D$14,K$7=5,'CHAMPS NECESSAIRES'!$D$14)</f>
        <v>0.25000000000000006</v>
      </c>
      <c r="L15" s="94" t="str" cm="1">
        <f t="array" ref="L15">_xlfn.IFS(L$7=6," ",L$7=7," ",L$7=1,'CHAMPS NECESSAIRES'!$D$14,L$7=2,'CHAMPS NECESSAIRES'!$D$14,L$7=3,'CHAMPS NECESSAIRES'!$D$14,L$7=4,'CHAMPS NECESSAIRES'!$D$14,L$7=5,'CHAMPS NECESSAIRES'!$D$14)</f>
        <v xml:space="preserve"> </v>
      </c>
      <c r="M15" s="94" t="str" cm="1">
        <f t="array" ref="M15">_xlfn.IFS(M$7=6," ",M$7=7," ",M$7=1,'CHAMPS NECESSAIRES'!$D$14,M$7=2,'CHAMPS NECESSAIRES'!$D$14,M$7=3,'CHAMPS NECESSAIRES'!$D$14,M$7=4,'CHAMPS NECESSAIRES'!$D$14,M$7=5,'CHAMPS NECESSAIRES'!$D$14)</f>
        <v xml:space="preserve"> </v>
      </c>
      <c r="N15" s="94" cm="1">
        <f t="array" ref="N15">_xlfn.IFS(N$7=6," ",N$7=7," ",N$7=1,'CHAMPS NECESSAIRES'!$D$14,N$7=2,'CHAMPS NECESSAIRES'!$D$14,N$7=3,'CHAMPS NECESSAIRES'!$D$14,N$7=4,'CHAMPS NECESSAIRES'!$D$14,N$7=5,'CHAMPS NECESSAIRES'!$D$14)</f>
        <v>0.25000000000000006</v>
      </c>
      <c r="O15" s="94" cm="1">
        <f t="array" ref="O15">_xlfn.IFS(O$7=6," ",O$7=7," ",O$7=1,'CHAMPS NECESSAIRES'!$D$14,O$7=2,'CHAMPS NECESSAIRES'!$D$14,O$7=3,'CHAMPS NECESSAIRES'!$D$14,O$7=4,'CHAMPS NECESSAIRES'!$D$14,O$7=5,'CHAMPS NECESSAIRES'!$D$14)</f>
        <v>0.25000000000000006</v>
      </c>
      <c r="P15" s="94" cm="1">
        <f t="array" ref="P15">_xlfn.IFS(P$7=6," ",P$7=7," ",P$7=1,'CHAMPS NECESSAIRES'!$D$14,P$7=2,'CHAMPS NECESSAIRES'!$D$14,P$7=3,'CHAMPS NECESSAIRES'!$D$14,P$7=4,'CHAMPS NECESSAIRES'!$D$14,P$7=5,'CHAMPS NECESSAIRES'!$D$14)</f>
        <v>0.25000000000000006</v>
      </c>
      <c r="Q15" s="94" cm="1">
        <f t="array" ref="Q15">_xlfn.IFS(Q$7=6," ",Q$7=7," ",Q$7=1,'CHAMPS NECESSAIRES'!$D$14,Q$7=2,'CHAMPS NECESSAIRES'!$D$14,Q$7=3,'CHAMPS NECESSAIRES'!$D$14,Q$7=4,'CHAMPS NECESSAIRES'!$D$14,Q$7=5,'CHAMPS NECESSAIRES'!$D$14)</f>
        <v>0.25000000000000006</v>
      </c>
      <c r="R15" s="94" cm="1">
        <f t="array" ref="R15">_xlfn.IFS(R$7=6," ",R$7=7," ",R$7=1,'CHAMPS NECESSAIRES'!$D$14,R$7=2,'CHAMPS NECESSAIRES'!$D$14,R$7=3,'CHAMPS NECESSAIRES'!$D$14,R$7=4,'CHAMPS NECESSAIRES'!$D$14,R$7=5,'CHAMPS NECESSAIRES'!$D$14)</f>
        <v>0.25000000000000006</v>
      </c>
      <c r="S15" s="94" t="str" cm="1">
        <f t="array" ref="S15">_xlfn.IFS(S$7=6," ",S$7=7," ",S$7=1,'CHAMPS NECESSAIRES'!$D$14,S$7=2,'CHAMPS NECESSAIRES'!$D$14,S$7=3,'CHAMPS NECESSAIRES'!$D$14,S$7=4,'CHAMPS NECESSAIRES'!$D$14,S$7=5,'CHAMPS NECESSAIRES'!$D$14)</f>
        <v xml:space="preserve"> </v>
      </c>
      <c r="T15" s="94" t="str" cm="1">
        <f t="array" ref="T15">_xlfn.IFS(T$7=6," ",T$7=7," ",T$7=1,'CHAMPS NECESSAIRES'!$D$14,T$7=2,'CHAMPS NECESSAIRES'!$D$14,T$7=3,'CHAMPS NECESSAIRES'!$D$14,T$7=4,'CHAMPS NECESSAIRES'!$D$14,T$7=5,'CHAMPS NECESSAIRES'!$D$14)</f>
        <v xml:space="preserve"> </v>
      </c>
      <c r="U15" s="94" cm="1">
        <f t="array" ref="U15">_xlfn.IFS(U$7=6," ",U$7=7," ",U$7=1,'CHAMPS NECESSAIRES'!$D$14,U$7=2,'CHAMPS NECESSAIRES'!$D$14,U$7=3,'CHAMPS NECESSAIRES'!$D$14,U$7=4,'CHAMPS NECESSAIRES'!$D$14,U$7=5,'CHAMPS NECESSAIRES'!$D$14)</f>
        <v>0.25000000000000006</v>
      </c>
      <c r="V15" s="94" cm="1">
        <f t="array" ref="V15">_xlfn.IFS(V$7=6," ",V$7=7," ",V$7=1,'CHAMPS NECESSAIRES'!$D$14,V$7=2,'CHAMPS NECESSAIRES'!$D$14,V$7=3,'CHAMPS NECESSAIRES'!$D$14,V$7=4,'CHAMPS NECESSAIRES'!$D$14,V$7=5,'CHAMPS NECESSAIRES'!$D$14)</f>
        <v>0.25000000000000006</v>
      </c>
      <c r="W15" s="94" cm="1">
        <f t="array" ref="W15">_xlfn.IFS(W$7=6," ",W$7=7," ",W$7=1,'CHAMPS NECESSAIRES'!$D$14,W$7=2,'CHAMPS NECESSAIRES'!$D$14,W$7=3,'CHAMPS NECESSAIRES'!$D$14,W$7=4,'CHAMPS NECESSAIRES'!$D$14,W$7=5,'CHAMPS NECESSAIRES'!$D$14)</f>
        <v>0.25000000000000006</v>
      </c>
      <c r="X15" s="94" cm="1">
        <f t="array" ref="X15">_xlfn.IFS(X$7=6," ",X$7=7," ",X$7=1,'CHAMPS NECESSAIRES'!$D$14,X$7=2,'CHAMPS NECESSAIRES'!$D$14,X$7=3,'CHAMPS NECESSAIRES'!$D$14,X$7=4,'CHAMPS NECESSAIRES'!$D$14,X$7=5,'CHAMPS NECESSAIRES'!$D$14)</f>
        <v>0.25000000000000006</v>
      </c>
      <c r="Y15" s="94" cm="1">
        <f t="array" ref="Y15">_xlfn.IFS(Y$7=6," ",Y$7=7," ",Y$7=1,'CHAMPS NECESSAIRES'!$D$14,Y$7=2,'CHAMPS NECESSAIRES'!$D$14,Y$7=3,'CHAMPS NECESSAIRES'!$D$14,Y$7=4,'CHAMPS NECESSAIRES'!$D$14,Y$7=5,'CHAMPS NECESSAIRES'!$D$14)</f>
        <v>0.25000000000000006</v>
      </c>
      <c r="Z15" s="94" t="str" cm="1">
        <f t="array" ref="Z15">_xlfn.IFS(Z$7=6," ",Z$7=7," ",Z$7=1,'CHAMPS NECESSAIRES'!$D$14,Z$7=2,'CHAMPS NECESSAIRES'!$D$14,Z$7=3,'CHAMPS NECESSAIRES'!$D$14,Z$7=4,'CHAMPS NECESSAIRES'!$D$14,Z$7=5,'CHAMPS NECESSAIRES'!$D$14)</f>
        <v xml:space="preserve"> </v>
      </c>
      <c r="AA15" s="94" t="str" cm="1">
        <f t="array" ref="AA15">_xlfn.IFS(AA$7=6," ",AA$7=7," ",AA$7=1,'CHAMPS NECESSAIRES'!$D$14,AA$7=2,'CHAMPS NECESSAIRES'!$D$14,AA$7=3,'CHAMPS NECESSAIRES'!$D$14,AA$7=4,'CHAMPS NECESSAIRES'!$D$14,AA$7=5,'CHAMPS NECESSAIRES'!$D$14)</f>
        <v xml:space="preserve"> </v>
      </c>
      <c r="AB15" s="94" cm="1">
        <f t="array" ref="AB15">_xlfn.IFS(AB$7=6," ",AB$7=7," ",AB$7=1,'CHAMPS NECESSAIRES'!$D$14,AB$7=2,'CHAMPS NECESSAIRES'!$D$14,AB$7=3,'CHAMPS NECESSAIRES'!$D$14,AB$7=4,'CHAMPS NECESSAIRES'!$D$14,AB$7=5,'CHAMPS NECESSAIRES'!$D$14)</f>
        <v>0.25000000000000006</v>
      </c>
      <c r="AC15" s="94" cm="1">
        <f t="array" ref="AC15">_xlfn.IFS(AC$7=6," ",AC$7=7," ",AC$7=1,'CHAMPS NECESSAIRES'!$D$14,AC$7=2,'CHAMPS NECESSAIRES'!$D$14,AC$7=3,'CHAMPS NECESSAIRES'!$D$14,AC$7=4,'CHAMPS NECESSAIRES'!$D$14,AC$7=5,'CHAMPS NECESSAIRES'!$D$14)</f>
        <v>0.25000000000000006</v>
      </c>
      <c r="AD15" s="94" cm="1">
        <f t="array" ref="AD15">_xlfn.IFS(AD$7=6," ",AD$7=7," ",AD$7=1,'CHAMPS NECESSAIRES'!$D$14,AD$7=2,'CHAMPS NECESSAIRES'!$D$14,AD$7=3,'CHAMPS NECESSAIRES'!$D$14,AD$7=4,'CHAMPS NECESSAIRES'!$D$14,AD$7=5,'CHAMPS NECESSAIRES'!$D$14)</f>
        <v>0.25000000000000006</v>
      </c>
      <c r="AE15" s="94" cm="1">
        <f t="array" ref="AE15">_xlfn.IFS(AE$7=6," ",AE$7=7," ",AE$7=1,'CHAMPS NECESSAIRES'!$D$14,AE$7=2,'CHAMPS NECESSAIRES'!$D$14,AE$7=3,'CHAMPS NECESSAIRES'!$D$14,AE$7=4,'CHAMPS NECESSAIRES'!$D$14,AE$7=5,'CHAMPS NECESSAIRES'!$D$14)</f>
        <v>0.25000000000000006</v>
      </c>
      <c r="AF15" s="94" cm="1">
        <f t="array" ref="AF15">_xlfn.IFS(AF$7=6," ",AF$7=7," ",AF$7=1,'CHAMPS NECESSAIRES'!$D$14,AF$7=2,'CHAMPS NECESSAIRES'!$D$14,AF$7=3,'CHAMPS NECESSAIRES'!$D$14,AF$7=4,'CHAMPS NECESSAIRES'!$D$14,AF$7=5,'CHAMPS NECESSAIRES'!$D$14)</f>
        <v>0.25000000000000006</v>
      </c>
      <c r="AG15" s="94" t="str" cm="1">
        <f t="array" ref="AG15">_xlfn.IFS(AG$7=6," ",AG$7=7," ",AG$7=1,'CHAMPS NECESSAIRES'!$D$14,AG$7=2,'CHAMPS NECESSAIRES'!$D$14,AG$7=3,'CHAMPS NECESSAIRES'!$D$14,AG$7=4,'CHAMPS NECESSAIRES'!$D$14,AG$7=5,'CHAMPS NECESSAIRES'!$D$14)</f>
        <v xml:space="preserve"> </v>
      </c>
      <c r="AH15" s="94" t="str" cm="1">
        <f t="array" ref="AH15">_xlfn.IFS(AH$7=6," ",AH$7=7," ",AH$7=1,'CHAMPS NECESSAIRES'!$D$14,AH$7=2,'CHAMPS NECESSAIRES'!$D$14,AH$7=3,'CHAMPS NECESSAIRES'!$D$14,AH$7=4,'CHAMPS NECESSAIRES'!$D$14,AH$7=5,'CHAMPS NECESSAIRES'!$D$14)</f>
        <v xml:space="preserve"> </v>
      </c>
      <c r="AI15" s="94" cm="1">
        <f t="array" ref="AI15">_xlfn.IFS(AI$7=6," ",AI$7=7," ",AI$7=1,'CHAMPS NECESSAIRES'!$D$14,AI$7=2,'CHAMPS NECESSAIRES'!$D$14,AI$7=3,'CHAMPS NECESSAIRES'!$D$14,AI$7=4,'CHAMPS NECESSAIRES'!$D$14,AI$7=5,'CHAMPS NECESSAIRES'!$D$14)</f>
        <v>0.25000000000000006</v>
      </c>
      <c r="AJ15" s="94" cm="1">
        <f t="array" ref="AJ15">_xlfn.IFS(AJ$7=6," ",AJ$7=7," ",AJ$7=1,'CHAMPS NECESSAIRES'!$D$14,AJ$7=2,'CHAMPS NECESSAIRES'!$D$14,AJ$7=3,'CHAMPS NECESSAIRES'!$D$14,AJ$7=4,'CHAMPS NECESSAIRES'!$D$14,AJ$7=5,'CHAMPS NECESSAIRES'!$D$14)</f>
        <v>0.25000000000000006</v>
      </c>
      <c r="AK15" s="4" t="e">
        <f t="shared" si="4"/>
        <v>#VALUE!</v>
      </c>
      <c r="AL15" s="5" t="e">
        <f t="shared" si="10"/>
        <v>#VALUE!</v>
      </c>
      <c r="AM15" s="26">
        <f t="shared" si="6"/>
        <v>5.5000000000000009</v>
      </c>
      <c r="AN15" s="27">
        <f t="shared" si="7"/>
        <v>1.3750000000000002</v>
      </c>
      <c r="AO15" s="28">
        <f t="shared" si="8"/>
        <v>33.000000000000007</v>
      </c>
      <c r="AP15" s="72">
        <f t="shared" si="9"/>
        <v>31.350000000000005</v>
      </c>
      <c r="AQ15" s="17">
        <f t="shared" si="3"/>
        <v>31</v>
      </c>
      <c r="AR15" s="18" t="s">
        <v>86</v>
      </c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53" ht="15.75" customHeight="1" x14ac:dyDescent="0.35">
      <c r="A16" s="32"/>
      <c r="B16" s="51" t="s">
        <v>85</v>
      </c>
      <c r="C16" s="15" t="s">
        <v>85</v>
      </c>
      <c r="D16" s="51" t="s">
        <v>57</v>
      </c>
      <c r="E16" s="51" t="s">
        <v>62</v>
      </c>
      <c r="F16" s="94" t="str" cm="1">
        <f t="array" ref="F16">_xlfn.IFS(F$7=6," ",F$7=7," ",F$7=1,'CHAMPS NECESSAIRES'!$D$14,F$7=2,'CHAMPS NECESSAIRES'!$D$14,F$7=3,'CHAMPS NECESSAIRES'!$D$14,F$7=4,'CHAMPS NECESSAIRES'!$D$14,F$7=5,'CHAMPS NECESSAIRES'!$D$14)</f>
        <v xml:space="preserve"> </v>
      </c>
      <c r="G16" s="94" cm="1">
        <f t="array" ref="G16">_xlfn.IFS(G$7=6," ",G$7=7," ",G$7=1,'CHAMPS NECESSAIRES'!$D$14,G$7=2,'CHAMPS NECESSAIRES'!$D$14,G$7=3,'CHAMPS NECESSAIRES'!$D$14,G$7=4,'CHAMPS NECESSAIRES'!$D$14,G$7=5,'CHAMPS NECESSAIRES'!$D$14)</f>
        <v>0.25000000000000006</v>
      </c>
      <c r="H16" s="94" cm="1">
        <f t="array" ref="H16">_xlfn.IFS(H$7=6," ",H$7=7," ",H$7=1,'CHAMPS NECESSAIRES'!$D$14,H$7=2,'CHAMPS NECESSAIRES'!$D$14,H$7=3,'CHAMPS NECESSAIRES'!$D$14,H$7=4,'CHAMPS NECESSAIRES'!$D$14,H$7=5,'CHAMPS NECESSAIRES'!$D$14)</f>
        <v>0.25000000000000006</v>
      </c>
      <c r="I16" s="94" cm="1">
        <f t="array" ref="I16">_xlfn.IFS(I$7=6," ",I$7=7," ",I$7=1,'CHAMPS NECESSAIRES'!$D$14,I$7=2,'CHAMPS NECESSAIRES'!$D$14,I$7=3,'CHAMPS NECESSAIRES'!$D$14,I$7=4,'CHAMPS NECESSAIRES'!$D$14,I$7=5,'CHAMPS NECESSAIRES'!$D$14)</f>
        <v>0.25000000000000006</v>
      </c>
      <c r="J16" s="94" cm="1">
        <f t="array" ref="J16">_xlfn.IFS(J$7=6," ",J$7=7," ",J$7=1,'CHAMPS NECESSAIRES'!$D$14,J$7=2,'CHAMPS NECESSAIRES'!$D$14,J$7=3,'CHAMPS NECESSAIRES'!$D$14,J$7=4,'CHAMPS NECESSAIRES'!$D$14,J$7=5,'CHAMPS NECESSAIRES'!$D$14)</f>
        <v>0.25000000000000006</v>
      </c>
      <c r="K16" s="94" cm="1">
        <f t="array" ref="K16">_xlfn.IFS(K$7=6," ",K$7=7," ",K$7=1,'CHAMPS NECESSAIRES'!$D$14,K$7=2,'CHAMPS NECESSAIRES'!$D$14,K$7=3,'CHAMPS NECESSAIRES'!$D$14,K$7=4,'CHAMPS NECESSAIRES'!$D$14,K$7=5,'CHAMPS NECESSAIRES'!$D$14)</f>
        <v>0.25000000000000006</v>
      </c>
      <c r="L16" s="94" t="str" cm="1">
        <f t="array" ref="L16">_xlfn.IFS(L$7=6," ",L$7=7," ",L$7=1,'CHAMPS NECESSAIRES'!$D$14,L$7=2,'CHAMPS NECESSAIRES'!$D$14,L$7=3,'CHAMPS NECESSAIRES'!$D$14,L$7=4,'CHAMPS NECESSAIRES'!$D$14,L$7=5,'CHAMPS NECESSAIRES'!$D$14)</f>
        <v xml:space="preserve"> </v>
      </c>
      <c r="M16" s="94" t="str" cm="1">
        <f t="array" ref="M16">_xlfn.IFS(M$7=6," ",M$7=7," ",M$7=1,'CHAMPS NECESSAIRES'!$D$14,M$7=2,'CHAMPS NECESSAIRES'!$D$14,M$7=3,'CHAMPS NECESSAIRES'!$D$14,M$7=4,'CHAMPS NECESSAIRES'!$D$14,M$7=5,'CHAMPS NECESSAIRES'!$D$14)</f>
        <v xml:space="preserve"> </v>
      </c>
      <c r="N16" s="94" cm="1">
        <f t="array" ref="N16">_xlfn.IFS(N$7=6," ",N$7=7," ",N$7=1,'CHAMPS NECESSAIRES'!$D$14,N$7=2,'CHAMPS NECESSAIRES'!$D$14,N$7=3,'CHAMPS NECESSAIRES'!$D$14,N$7=4,'CHAMPS NECESSAIRES'!$D$14,N$7=5,'CHAMPS NECESSAIRES'!$D$14)</f>
        <v>0.25000000000000006</v>
      </c>
      <c r="O16" s="94" cm="1">
        <f t="array" ref="O16">_xlfn.IFS(O$7=6," ",O$7=7," ",O$7=1,'CHAMPS NECESSAIRES'!$D$14,O$7=2,'CHAMPS NECESSAIRES'!$D$14,O$7=3,'CHAMPS NECESSAIRES'!$D$14,O$7=4,'CHAMPS NECESSAIRES'!$D$14,O$7=5,'CHAMPS NECESSAIRES'!$D$14)</f>
        <v>0.25000000000000006</v>
      </c>
      <c r="P16" s="94" cm="1">
        <f t="array" ref="P16">_xlfn.IFS(P$7=6," ",P$7=7," ",P$7=1,'CHAMPS NECESSAIRES'!$D$14,P$7=2,'CHAMPS NECESSAIRES'!$D$14,P$7=3,'CHAMPS NECESSAIRES'!$D$14,P$7=4,'CHAMPS NECESSAIRES'!$D$14,P$7=5,'CHAMPS NECESSAIRES'!$D$14)</f>
        <v>0.25000000000000006</v>
      </c>
      <c r="Q16" s="94" cm="1">
        <f t="array" ref="Q16">_xlfn.IFS(Q$7=6," ",Q$7=7," ",Q$7=1,'CHAMPS NECESSAIRES'!$D$14,Q$7=2,'CHAMPS NECESSAIRES'!$D$14,Q$7=3,'CHAMPS NECESSAIRES'!$D$14,Q$7=4,'CHAMPS NECESSAIRES'!$D$14,Q$7=5,'CHAMPS NECESSAIRES'!$D$14)</f>
        <v>0.25000000000000006</v>
      </c>
      <c r="R16" s="94" cm="1">
        <f t="array" ref="R16">_xlfn.IFS(R$7=6," ",R$7=7," ",R$7=1,'CHAMPS NECESSAIRES'!$D$14,R$7=2,'CHAMPS NECESSAIRES'!$D$14,R$7=3,'CHAMPS NECESSAIRES'!$D$14,R$7=4,'CHAMPS NECESSAIRES'!$D$14,R$7=5,'CHAMPS NECESSAIRES'!$D$14)</f>
        <v>0.25000000000000006</v>
      </c>
      <c r="S16" s="94" t="str" cm="1">
        <f t="array" ref="S16">_xlfn.IFS(S$7=6," ",S$7=7," ",S$7=1,'CHAMPS NECESSAIRES'!$D$14,S$7=2,'CHAMPS NECESSAIRES'!$D$14,S$7=3,'CHAMPS NECESSAIRES'!$D$14,S$7=4,'CHAMPS NECESSAIRES'!$D$14,S$7=5,'CHAMPS NECESSAIRES'!$D$14)</f>
        <v xml:space="preserve"> </v>
      </c>
      <c r="T16" s="94" t="str" cm="1">
        <f t="array" ref="T16">_xlfn.IFS(T$7=6," ",T$7=7," ",T$7=1,'CHAMPS NECESSAIRES'!$D$14,T$7=2,'CHAMPS NECESSAIRES'!$D$14,T$7=3,'CHAMPS NECESSAIRES'!$D$14,T$7=4,'CHAMPS NECESSAIRES'!$D$14,T$7=5,'CHAMPS NECESSAIRES'!$D$14)</f>
        <v xml:space="preserve"> </v>
      </c>
      <c r="U16" s="94" cm="1">
        <f t="array" ref="U16">_xlfn.IFS(U$7=6," ",U$7=7," ",U$7=1,'CHAMPS NECESSAIRES'!$D$14,U$7=2,'CHAMPS NECESSAIRES'!$D$14,U$7=3,'CHAMPS NECESSAIRES'!$D$14,U$7=4,'CHAMPS NECESSAIRES'!$D$14,U$7=5,'CHAMPS NECESSAIRES'!$D$14)</f>
        <v>0.25000000000000006</v>
      </c>
      <c r="V16" s="94" cm="1">
        <f t="array" ref="V16">_xlfn.IFS(V$7=6," ",V$7=7," ",V$7=1,'CHAMPS NECESSAIRES'!$D$14,V$7=2,'CHAMPS NECESSAIRES'!$D$14,V$7=3,'CHAMPS NECESSAIRES'!$D$14,V$7=4,'CHAMPS NECESSAIRES'!$D$14,V$7=5,'CHAMPS NECESSAIRES'!$D$14)</f>
        <v>0.25000000000000006</v>
      </c>
      <c r="W16" s="94" cm="1">
        <f t="array" ref="W16">_xlfn.IFS(W$7=6," ",W$7=7," ",W$7=1,'CHAMPS NECESSAIRES'!$D$14,W$7=2,'CHAMPS NECESSAIRES'!$D$14,W$7=3,'CHAMPS NECESSAIRES'!$D$14,W$7=4,'CHAMPS NECESSAIRES'!$D$14,W$7=5,'CHAMPS NECESSAIRES'!$D$14)</f>
        <v>0.25000000000000006</v>
      </c>
      <c r="X16" s="94" cm="1">
        <f t="array" ref="X16">_xlfn.IFS(X$7=6," ",X$7=7," ",X$7=1,'CHAMPS NECESSAIRES'!$D$14,X$7=2,'CHAMPS NECESSAIRES'!$D$14,X$7=3,'CHAMPS NECESSAIRES'!$D$14,X$7=4,'CHAMPS NECESSAIRES'!$D$14,X$7=5,'CHAMPS NECESSAIRES'!$D$14)</f>
        <v>0.25000000000000006</v>
      </c>
      <c r="Y16" s="94" cm="1">
        <f t="array" ref="Y16">_xlfn.IFS(Y$7=6," ",Y$7=7," ",Y$7=1,'CHAMPS NECESSAIRES'!$D$14,Y$7=2,'CHAMPS NECESSAIRES'!$D$14,Y$7=3,'CHAMPS NECESSAIRES'!$D$14,Y$7=4,'CHAMPS NECESSAIRES'!$D$14,Y$7=5,'CHAMPS NECESSAIRES'!$D$14)</f>
        <v>0.25000000000000006</v>
      </c>
      <c r="Z16" s="94" t="str" cm="1">
        <f t="array" ref="Z16">_xlfn.IFS(Z$7=6," ",Z$7=7," ",Z$7=1,'CHAMPS NECESSAIRES'!$D$14,Z$7=2,'CHAMPS NECESSAIRES'!$D$14,Z$7=3,'CHAMPS NECESSAIRES'!$D$14,Z$7=4,'CHAMPS NECESSAIRES'!$D$14,Z$7=5,'CHAMPS NECESSAIRES'!$D$14)</f>
        <v xml:space="preserve"> </v>
      </c>
      <c r="AA16" s="94" t="str" cm="1">
        <f t="array" ref="AA16">_xlfn.IFS(AA$7=6," ",AA$7=7," ",AA$7=1,'CHAMPS NECESSAIRES'!$D$14,AA$7=2,'CHAMPS NECESSAIRES'!$D$14,AA$7=3,'CHAMPS NECESSAIRES'!$D$14,AA$7=4,'CHAMPS NECESSAIRES'!$D$14,AA$7=5,'CHAMPS NECESSAIRES'!$D$14)</f>
        <v xml:space="preserve"> </v>
      </c>
      <c r="AB16" s="94" cm="1">
        <f t="array" ref="AB16">_xlfn.IFS(AB$7=6," ",AB$7=7," ",AB$7=1,'CHAMPS NECESSAIRES'!$D$14,AB$7=2,'CHAMPS NECESSAIRES'!$D$14,AB$7=3,'CHAMPS NECESSAIRES'!$D$14,AB$7=4,'CHAMPS NECESSAIRES'!$D$14,AB$7=5,'CHAMPS NECESSAIRES'!$D$14)</f>
        <v>0.25000000000000006</v>
      </c>
      <c r="AC16" s="94" cm="1">
        <f t="array" ref="AC16">_xlfn.IFS(AC$7=6," ",AC$7=7," ",AC$7=1,'CHAMPS NECESSAIRES'!$D$14,AC$7=2,'CHAMPS NECESSAIRES'!$D$14,AC$7=3,'CHAMPS NECESSAIRES'!$D$14,AC$7=4,'CHAMPS NECESSAIRES'!$D$14,AC$7=5,'CHAMPS NECESSAIRES'!$D$14)</f>
        <v>0.25000000000000006</v>
      </c>
      <c r="AD16" s="94" cm="1">
        <f t="array" ref="AD16">_xlfn.IFS(AD$7=6," ",AD$7=7," ",AD$7=1,'CHAMPS NECESSAIRES'!$D$14,AD$7=2,'CHAMPS NECESSAIRES'!$D$14,AD$7=3,'CHAMPS NECESSAIRES'!$D$14,AD$7=4,'CHAMPS NECESSAIRES'!$D$14,AD$7=5,'CHAMPS NECESSAIRES'!$D$14)</f>
        <v>0.25000000000000006</v>
      </c>
      <c r="AE16" s="94" cm="1">
        <f t="array" ref="AE16">_xlfn.IFS(AE$7=6," ",AE$7=7," ",AE$7=1,'CHAMPS NECESSAIRES'!$D$14,AE$7=2,'CHAMPS NECESSAIRES'!$D$14,AE$7=3,'CHAMPS NECESSAIRES'!$D$14,AE$7=4,'CHAMPS NECESSAIRES'!$D$14,AE$7=5,'CHAMPS NECESSAIRES'!$D$14)</f>
        <v>0.25000000000000006</v>
      </c>
      <c r="AF16" s="94" cm="1">
        <f t="array" ref="AF16">_xlfn.IFS(AF$7=6," ",AF$7=7," ",AF$7=1,'CHAMPS NECESSAIRES'!$D$14,AF$7=2,'CHAMPS NECESSAIRES'!$D$14,AF$7=3,'CHAMPS NECESSAIRES'!$D$14,AF$7=4,'CHAMPS NECESSAIRES'!$D$14,AF$7=5,'CHAMPS NECESSAIRES'!$D$14)</f>
        <v>0.25000000000000006</v>
      </c>
      <c r="AG16" s="94" t="str" cm="1">
        <f t="array" ref="AG16">_xlfn.IFS(AG$7=6," ",AG$7=7," ",AG$7=1,'CHAMPS NECESSAIRES'!$D$14,AG$7=2,'CHAMPS NECESSAIRES'!$D$14,AG$7=3,'CHAMPS NECESSAIRES'!$D$14,AG$7=4,'CHAMPS NECESSAIRES'!$D$14,AG$7=5,'CHAMPS NECESSAIRES'!$D$14)</f>
        <v xml:space="preserve"> </v>
      </c>
      <c r="AH16" s="94" t="str" cm="1">
        <f t="array" ref="AH16">_xlfn.IFS(AH$7=6," ",AH$7=7," ",AH$7=1,'CHAMPS NECESSAIRES'!$D$14,AH$7=2,'CHAMPS NECESSAIRES'!$D$14,AH$7=3,'CHAMPS NECESSAIRES'!$D$14,AH$7=4,'CHAMPS NECESSAIRES'!$D$14,AH$7=5,'CHAMPS NECESSAIRES'!$D$14)</f>
        <v xml:space="preserve"> </v>
      </c>
      <c r="AI16" s="94" cm="1">
        <f t="array" ref="AI16">_xlfn.IFS(AI$7=6," ",AI$7=7," ",AI$7=1,'CHAMPS NECESSAIRES'!$D$14,AI$7=2,'CHAMPS NECESSAIRES'!$D$14,AI$7=3,'CHAMPS NECESSAIRES'!$D$14,AI$7=4,'CHAMPS NECESSAIRES'!$D$14,AI$7=5,'CHAMPS NECESSAIRES'!$D$14)</f>
        <v>0.25000000000000006</v>
      </c>
      <c r="AJ16" s="94" cm="1">
        <f t="array" ref="AJ16">_xlfn.IFS(AJ$7=6," ",AJ$7=7," ",AJ$7=1,'CHAMPS NECESSAIRES'!$D$14,AJ$7=2,'CHAMPS NECESSAIRES'!$D$14,AJ$7=3,'CHAMPS NECESSAIRES'!$D$14,AJ$7=4,'CHAMPS NECESSAIRES'!$D$14,AJ$7=5,'CHAMPS NECESSAIRES'!$D$14)</f>
        <v>0.25000000000000006</v>
      </c>
      <c r="AK16" s="4" t="e">
        <f t="shared" si="4"/>
        <v>#VALUE!</v>
      </c>
      <c r="AL16" s="5" t="e">
        <f t="shared" si="10"/>
        <v>#VALUE!</v>
      </c>
      <c r="AM16" s="26">
        <f t="shared" si="6"/>
        <v>5.5000000000000009</v>
      </c>
      <c r="AN16" s="27">
        <f t="shared" si="7"/>
        <v>1.3750000000000002</v>
      </c>
      <c r="AO16" s="28">
        <f t="shared" si="8"/>
        <v>33.000000000000007</v>
      </c>
      <c r="AP16" s="72">
        <f t="shared" si="9"/>
        <v>31.350000000000005</v>
      </c>
      <c r="AQ16" s="17">
        <f t="shared" si="3"/>
        <v>31</v>
      </c>
      <c r="AR16" s="18" t="s">
        <v>86</v>
      </c>
      <c r="AS16" s="32"/>
      <c r="AT16" s="32"/>
      <c r="AU16" s="32"/>
      <c r="AV16" s="32"/>
      <c r="AW16" s="32"/>
      <c r="AX16" s="32"/>
      <c r="AY16" s="32"/>
      <c r="AZ16" s="32"/>
      <c r="BA16" s="32"/>
    </row>
    <row r="17" spans="1:53" ht="15" thickBot="1" x14ac:dyDescent="0.4">
      <c r="A17" s="32"/>
      <c r="B17" s="52" t="s">
        <v>85</v>
      </c>
      <c r="C17" s="16" t="s">
        <v>85</v>
      </c>
      <c r="D17" s="52" t="s">
        <v>57</v>
      </c>
      <c r="E17" s="52" t="s">
        <v>62</v>
      </c>
      <c r="F17" s="94" t="str" cm="1">
        <f t="array" ref="F17">_xlfn.IFS(F$7=6," ",F$7=7," ",F$7=1,'CHAMPS NECESSAIRES'!$D$14,F$7=2,'CHAMPS NECESSAIRES'!$D$14,F$7=3,'CHAMPS NECESSAIRES'!$D$14,F$7=4,'CHAMPS NECESSAIRES'!$D$14,F$7=5,'CHAMPS NECESSAIRES'!$D$14)</f>
        <v xml:space="preserve"> </v>
      </c>
      <c r="G17" s="94" cm="1">
        <f t="array" ref="G17">_xlfn.IFS(G$7=6," ",G$7=7," ",G$7=1,'CHAMPS NECESSAIRES'!$D$14,G$7=2,'CHAMPS NECESSAIRES'!$D$14,G$7=3,'CHAMPS NECESSAIRES'!$D$14,G$7=4,'CHAMPS NECESSAIRES'!$D$14,G$7=5,'CHAMPS NECESSAIRES'!$D$14)</f>
        <v>0.25000000000000006</v>
      </c>
      <c r="H17" s="94" cm="1">
        <f t="array" ref="H17">_xlfn.IFS(H$7=6," ",H$7=7," ",H$7=1,'CHAMPS NECESSAIRES'!$D$14,H$7=2,'CHAMPS NECESSAIRES'!$D$14,H$7=3,'CHAMPS NECESSAIRES'!$D$14,H$7=4,'CHAMPS NECESSAIRES'!$D$14,H$7=5,'CHAMPS NECESSAIRES'!$D$14)</f>
        <v>0.25000000000000006</v>
      </c>
      <c r="I17" s="94" cm="1">
        <f t="array" ref="I17">_xlfn.IFS(I$7=6," ",I$7=7," ",I$7=1,'CHAMPS NECESSAIRES'!$D$14,I$7=2,'CHAMPS NECESSAIRES'!$D$14,I$7=3,'CHAMPS NECESSAIRES'!$D$14,I$7=4,'CHAMPS NECESSAIRES'!$D$14,I$7=5,'CHAMPS NECESSAIRES'!$D$14)</f>
        <v>0.25000000000000006</v>
      </c>
      <c r="J17" s="94" cm="1">
        <f t="array" ref="J17">_xlfn.IFS(J$7=6," ",J$7=7," ",J$7=1,'CHAMPS NECESSAIRES'!$D$14,J$7=2,'CHAMPS NECESSAIRES'!$D$14,J$7=3,'CHAMPS NECESSAIRES'!$D$14,J$7=4,'CHAMPS NECESSAIRES'!$D$14,J$7=5,'CHAMPS NECESSAIRES'!$D$14)</f>
        <v>0.25000000000000006</v>
      </c>
      <c r="K17" s="94" cm="1">
        <f t="array" ref="K17">_xlfn.IFS(K$7=6," ",K$7=7," ",K$7=1,'CHAMPS NECESSAIRES'!$D$14,K$7=2,'CHAMPS NECESSAIRES'!$D$14,K$7=3,'CHAMPS NECESSAIRES'!$D$14,K$7=4,'CHAMPS NECESSAIRES'!$D$14,K$7=5,'CHAMPS NECESSAIRES'!$D$14)</f>
        <v>0.25000000000000006</v>
      </c>
      <c r="L17" s="94" t="str" cm="1">
        <f t="array" ref="L17">_xlfn.IFS(L$7=6," ",L$7=7," ",L$7=1,'CHAMPS NECESSAIRES'!$D$14,L$7=2,'CHAMPS NECESSAIRES'!$D$14,L$7=3,'CHAMPS NECESSAIRES'!$D$14,L$7=4,'CHAMPS NECESSAIRES'!$D$14,L$7=5,'CHAMPS NECESSAIRES'!$D$14)</f>
        <v xml:space="preserve"> </v>
      </c>
      <c r="M17" s="94" t="str" cm="1">
        <f t="array" ref="M17">_xlfn.IFS(M$7=6," ",M$7=7," ",M$7=1,'CHAMPS NECESSAIRES'!$D$14,M$7=2,'CHAMPS NECESSAIRES'!$D$14,M$7=3,'CHAMPS NECESSAIRES'!$D$14,M$7=4,'CHAMPS NECESSAIRES'!$D$14,M$7=5,'CHAMPS NECESSAIRES'!$D$14)</f>
        <v xml:space="preserve"> </v>
      </c>
      <c r="N17" s="94" cm="1">
        <f t="array" ref="N17">_xlfn.IFS(N$7=6," ",N$7=7," ",N$7=1,'CHAMPS NECESSAIRES'!$D$14,N$7=2,'CHAMPS NECESSAIRES'!$D$14,N$7=3,'CHAMPS NECESSAIRES'!$D$14,N$7=4,'CHAMPS NECESSAIRES'!$D$14,N$7=5,'CHAMPS NECESSAIRES'!$D$14)</f>
        <v>0.25000000000000006</v>
      </c>
      <c r="O17" s="94" cm="1">
        <f t="array" ref="O17">_xlfn.IFS(O$7=6," ",O$7=7," ",O$7=1,'CHAMPS NECESSAIRES'!$D$14,O$7=2,'CHAMPS NECESSAIRES'!$D$14,O$7=3,'CHAMPS NECESSAIRES'!$D$14,O$7=4,'CHAMPS NECESSAIRES'!$D$14,O$7=5,'CHAMPS NECESSAIRES'!$D$14)</f>
        <v>0.25000000000000006</v>
      </c>
      <c r="P17" s="94" cm="1">
        <f t="array" ref="P17">_xlfn.IFS(P$7=6," ",P$7=7," ",P$7=1,'CHAMPS NECESSAIRES'!$D$14,P$7=2,'CHAMPS NECESSAIRES'!$D$14,P$7=3,'CHAMPS NECESSAIRES'!$D$14,P$7=4,'CHAMPS NECESSAIRES'!$D$14,P$7=5,'CHAMPS NECESSAIRES'!$D$14)</f>
        <v>0.25000000000000006</v>
      </c>
      <c r="Q17" s="94" cm="1">
        <f t="array" ref="Q17">_xlfn.IFS(Q$7=6," ",Q$7=7," ",Q$7=1,'CHAMPS NECESSAIRES'!$D$14,Q$7=2,'CHAMPS NECESSAIRES'!$D$14,Q$7=3,'CHAMPS NECESSAIRES'!$D$14,Q$7=4,'CHAMPS NECESSAIRES'!$D$14,Q$7=5,'CHAMPS NECESSAIRES'!$D$14)</f>
        <v>0.25000000000000006</v>
      </c>
      <c r="R17" s="94" cm="1">
        <f t="array" ref="R17">_xlfn.IFS(R$7=6," ",R$7=7," ",R$7=1,'CHAMPS NECESSAIRES'!$D$14,R$7=2,'CHAMPS NECESSAIRES'!$D$14,R$7=3,'CHAMPS NECESSAIRES'!$D$14,R$7=4,'CHAMPS NECESSAIRES'!$D$14,R$7=5,'CHAMPS NECESSAIRES'!$D$14)</f>
        <v>0.25000000000000006</v>
      </c>
      <c r="S17" s="94" t="str" cm="1">
        <f t="array" ref="S17">_xlfn.IFS(S$7=6," ",S$7=7," ",S$7=1,'CHAMPS NECESSAIRES'!$D$14,S$7=2,'CHAMPS NECESSAIRES'!$D$14,S$7=3,'CHAMPS NECESSAIRES'!$D$14,S$7=4,'CHAMPS NECESSAIRES'!$D$14,S$7=5,'CHAMPS NECESSAIRES'!$D$14)</f>
        <v xml:space="preserve"> </v>
      </c>
      <c r="T17" s="94" t="str" cm="1">
        <f t="array" ref="T17">_xlfn.IFS(T$7=6," ",T$7=7," ",T$7=1,'CHAMPS NECESSAIRES'!$D$14,T$7=2,'CHAMPS NECESSAIRES'!$D$14,T$7=3,'CHAMPS NECESSAIRES'!$D$14,T$7=4,'CHAMPS NECESSAIRES'!$D$14,T$7=5,'CHAMPS NECESSAIRES'!$D$14)</f>
        <v xml:space="preserve"> </v>
      </c>
      <c r="U17" s="94" cm="1">
        <f t="array" ref="U17">_xlfn.IFS(U$7=6," ",U$7=7," ",U$7=1,'CHAMPS NECESSAIRES'!$D$14,U$7=2,'CHAMPS NECESSAIRES'!$D$14,U$7=3,'CHAMPS NECESSAIRES'!$D$14,U$7=4,'CHAMPS NECESSAIRES'!$D$14,U$7=5,'CHAMPS NECESSAIRES'!$D$14)</f>
        <v>0.25000000000000006</v>
      </c>
      <c r="V17" s="94" cm="1">
        <f t="array" ref="V17">_xlfn.IFS(V$7=6," ",V$7=7," ",V$7=1,'CHAMPS NECESSAIRES'!$D$14,V$7=2,'CHAMPS NECESSAIRES'!$D$14,V$7=3,'CHAMPS NECESSAIRES'!$D$14,V$7=4,'CHAMPS NECESSAIRES'!$D$14,V$7=5,'CHAMPS NECESSAIRES'!$D$14)</f>
        <v>0.25000000000000006</v>
      </c>
      <c r="W17" s="94" cm="1">
        <f t="array" ref="W17">_xlfn.IFS(W$7=6," ",W$7=7," ",W$7=1,'CHAMPS NECESSAIRES'!$D$14,W$7=2,'CHAMPS NECESSAIRES'!$D$14,W$7=3,'CHAMPS NECESSAIRES'!$D$14,W$7=4,'CHAMPS NECESSAIRES'!$D$14,W$7=5,'CHAMPS NECESSAIRES'!$D$14)</f>
        <v>0.25000000000000006</v>
      </c>
      <c r="X17" s="94" cm="1">
        <f t="array" ref="X17">_xlfn.IFS(X$7=6," ",X$7=7," ",X$7=1,'CHAMPS NECESSAIRES'!$D$14,X$7=2,'CHAMPS NECESSAIRES'!$D$14,X$7=3,'CHAMPS NECESSAIRES'!$D$14,X$7=4,'CHAMPS NECESSAIRES'!$D$14,X$7=5,'CHAMPS NECESSAIRES'!$D$14)</f>
        <v>0.25000000000000006</v>
      </c>
      <c r="Y17" s="94" cm="1">
        <f t="array" ref="Y17">_xlfn.IFS(Y$7=6," ",Y$7=7," ",Y$7=1,'CHAMPS NECESSAIRES'!$D$14,Y$7=2,'CHAMPS NECESSAIRES'!$D$14,Y$7=3,'CHAMPS NECESSAIRES'!$D$14,Y$7=4,'CHAMPS NECESSAIRES'!$D$14,Y$7=5,'CHAMPS NECESSAIRES'!$D$14)</f>
        <v>0.25000000000000006</v>
      </c>
      <c r="Z17" s="94" t="str" cm="1">
        <f t="array" ref="Z17">_xlfn.IFS(Z$7=6," ",Z$7=7," ",Z$7=1,'CHAMPS NECESSAIRES'!$D$14,Z$7=2,'CHAMPS NECESSAIRES'!$D$14,Z$7=3,'CHAMPS NECESSAIRES'!$D$14,Z$7=4,'CHAMPS NECESSAIRES'!$D$14,Z$7=5,'CHAMPS NECESSAIRES'!$D$14)</f>
        <v xml:space="preserve"> </v>
      </c>
      <c r="AA17" s="94" t="str" cm="1">
        <f t="array" ref="AA17">_xlfn.IFS(AA$7=6," ",AA$7=7," ",AA$7=1,'CHAMPS NECESSAIRES'!$D$14,AA$7=2,'CHAMPS NECESSAIRES'!$D$14,AA$7=3,'CHAMPS NECESSAIRES'!$D$14,AA$7=4,'CHAMPS NECESSAIRES'!$D$14,AA$7=5,'CHAMPS NECESSAIRES'!$D$14)</f>
        <v xml:space="preserve"> </v>
      </c>
      <c r="AB17" s="94" cm="1">
        <f t="array" ref="AB17">_xlfn.IFS(AB$7=6," ",AB$7=7," ",AB$7=1,'CHAMPS NECESSAIRES'!$D$14,AB$7=2,'CHAMPS NECESSAIRES'!$D$14,AB$7=3,'CHAMPS NECESSAIRES'!$D$14,AB$7=4,'CHAMPS NECESSAIRES'!$D$14,AB$7=5,'CHAMPS NECESSAIRES'!$D$14)</f>
        <v>0.25000000000000006</v>
      </c>
      <c r="AC17" s="94" cm="1">
        <f t="array" ref="AC17">_xlfn.IFS(AC$7=6," ",AC$7=7," ",AC$7=1,'CHAMPS NECESSAIRES'!$D$14,AC$7=2,'CHAMPS NECESSAIRES'!$D$14,AC$7=3,'CHAMPS NECESSAIRES'!$D$14,AC$7=4,'CHAMPS NECESSAIRES'!$D$14,AC$7=5,'CHAMPS NECESSAIRES'!$D$14)</f>
        <v>0.25000000000000006</v>
      </c>
      <c r="AD17" s="94" cm="1">
        <f t="array" ref="AD17">_xlfn.IFS(AD$7=6," ",AD$7=7," ",AD$7=1,'CHAMPS NECESSAIRES'!$D$14,AD$7=2,'CHAMPS NECESSAIRES'!$D$14,AD$7=3,'CHAMPS NECESSAIRES'!$D$14,AD$7=4,'CHAMPS NECESSAIRES'!$D$14,AD$7=5,'CHAMPS NECESSAIRES'!$D$14)</f>
        <v>0.25000000000000006</v>
      </c>
      <c r="AE17" s="94" cm="1">
        <f t="array" ref="AE17">_xlfn.IFS(AE$7=6," ",AE$7=7," ",AE$7=1,'CHAMPS NECESSAIRES'!$D$14,AE$7=2,'CHAMPS NECESSAIRES'!$D$14,AE$7=3,'CHAMPS NECESSAIRES'!$D$14,AE$7=4,'CHAMPS NECESSAIRES'!$D$14,AE$7=5,'CHAMPS NECESSAIRES'!$D$14)</f>
        <v>0.25000000000000006</v>
      </c>
      <c r="AF17" s="94" cm="1">
        <f t="array" ref="AF17">_xlfn.IFS(AF$7=6," ",AF$7=7," ",AF$7=1,'CHAMPS NECESSAIRES'!$D$14,AF$7=2,'CHAMPS NECESSAIRES'!$D$14,AF$7=3,'CHAMPS NECESSAIRES'!$D$14,AF$7=4,'CHAMPS NECESSAIRES'!$D$14,AF$7=5,'CHAMPS NECESSAIRES'!$D$14)</f>
        <v>0.25000000000000006</v>
      </c>
      <c r="AG17" s="94" t="str" cm="1">
        <f t="array" ref="AG17">_xlfn.IFS(AG$7=6," ",AG$7=7," ",AG$7=1,'CHAMPS NECESSAIRES'!$D$14,AG$7=2,'CHAMPS NECESSAIRES'!$D$14,AG$7=3,'CHAMPS NECESSAIRES'!$D$14,AG$7=4,'CHAMPS NECESSAIRES'!$D$14,AG$7=5,'CHAMPS NECESSAIRES'!$D$14)</f>
        <v xml:space="preserve"> </v>
      </c>
      <c r="AH17" s="94" t="str" cm="1">
        <f t="array" ref="AH17">_xlfn.IFS(AH$7=6," ",AH$7=7," ",AH$7=1,'CHAMPS NECESSAIRES'!$D$14,AH$7=2,'CHAMPS NECESSAIRES'!$D$14,AH$7=3,'CHAMPS NECESSAIRES'!$D$14,AH$7=4,'CHAMPS NECESSAIRES'!$D$14,AH$7=5,'CHAMPS NECESSAIRES'!$D$14)</f>
        <v xml:space="preserve"> </v>
      </c>
      <c r="AI17" s="94" cm="1">
        <f t="array" ref="AI17">_xlfn.IFS(AI$7=6," ",AI$7=7," ",AI$7=1,'CHAMPS NECESSAIRES'!$D$14,AI$7=2,'CHAMPS NECESSAIRES'!$D$14,AI$7=3,'CHAMPS NECESSAIRES'!$D$14,AI$7=4,'CHAMPS NECESSAIRES'!$D$14,AI$7=5,'CHAMPS NECESSAIRES'!$D$14)</f>
        <v>0.25000000000000006</v>
      </c>
      <c r="AJ17" s="94" cm="1">
        <f t="array" ref="AJ17">_xlfn.IFS(AJ$7=6," ",AJ$7=7," ",AJ$7=1,'CHAMPS NECESSAIRES'!$D$14,AJ$7=2,'CHAMPS NECESSAIRES'!$D$14,AJ$7=3,'CHAMPS NECESSAIRES'!$D$14,AJ$7=4,'CHAMPS NECESSAIRES'!$D$14,AJ$7=5,'CHAMPS NECESSAIRES'!$D$14)</f>
        <v>0.25000000000000006</v>
      </c>
      <c r="AK17" s="4" t="e">
        <f t="shared" si="4"/>
        <v>#VALUE!</v>
      </c>
      <c r="AL17" s="5" t="e">
        <f t="shared" si="10"/>
        <v>#VALUE!</v>
      </c>
      <c r="AM17" s="29">
        <f t="shared" si="6"/>
        <v>5.5000000000000009</v>
      </c>
      <c r="AN17" s="30">
        <f t="shared" si="7"/>
        <v>1.3750000000000002</v>
      </c>
      <c r="AO17" s="31">
        <f t="shared" si="8"/>
        <v>33.000000000000007</v>
      </c>
      <c r="AP17" s="73">
        <f t="shared" si="9"/>
        <v>31.350000000000005</v>
      </c>
      <c r="AQ17" s="19">
        <f t="shared" si="3"/>
        <v>31</v>
      </c>
      <c r="AR17" s="20" t="s">
        <v>86</v>
      </c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53" x14ac:dyDescent="0.35">
      <c r="A18" s="32"/>
      <c r="B18" s="32"/>
      <c r="C18" s="32"/>
      <c r="D18" s="32"/>
      <c r="E18" s="3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63"/>
      <c r="AN18" s="63"/>
      <c r="AO18" s="63"/>
      <c r="AP18" s="63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1:53" x14ac:dyDescent="0.35">
      <c r="A19" s="32"/>
      <c r="B19" s="32"/>
      <c r="C19" s="32"/>
      <c r="D19" s="32"/>
      <c r="E19" s="38"/>
      <c r="F19" s="62"/>
      <c r="G19" s="62"/>
      <c r="H19" s="62"/>
      <c r="I19" s="64"/>
      <c r="J19" s="62"/>
      <c r="K19" s="62"/>
      <c r="L19" s="87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63"/>
      <c r="AN19" s="63"/>
      <c r="AO19" s="63"/>
      <c r="AP19" s="63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53" x14ac:dyDescent="0.35">
      <c r="A20" s="32"/>
      <c r="B20" s="32"/>
      <c r="C20" s="32"/>
      <c r="D20" s="32"/>
      <c r="E20" s="38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63"/>
      <c r="AN20" s="63"/>
      <c r="AO20" s="63"/>
      <c r="AP20" s="63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x14ac:dyDescent="0.35">
      <c r="A21" s="32"/>
      <c r="B21" s="32"/>
      <c r="C21" s="32"/>
      <c r="D21" s="32"/>
      <c r="E21" s="38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63"/>
      <c r="AN21" s="63"/>
      <c r="AO21" s="63"/>
      <c r="AP21" s="63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</row>
    <row r="22" spans="1:53" x14ac:dyDescent="0.35">
      <c r="A22" s="32"/>
      <c r="B22" s="32"/>
      <c r="C22" s="32"/>
      <c r="D22" s="32"/>
      <c r="E22" s="38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63"/>
      <c r="AN22" s="63"/>
      <c r="AO22" s="63"/>
      <c r="AP22" s="63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</row>
    <row r="23" spans="1:53" x14ac:dyDescent="0.35">
      <c r="A23" s="32"/>
      <c r="B23" s="32"/>
      <c r="C23" s="32"/>
      <c r="D23" s="32"/>
      <c r="E23" s="3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63"/>
      <c r="AN23" s="63"/>
      <c r="AO23" s="63"/>
      <c r="AP23" s="63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</row>
    <row r="24" spans="1:53" x14ac:dyDescent="0.35">
      <c r="A24" s="32"/>
      <c r="B24" s="32"/>
      <c r="C24" s="32"/>
      <c r="D24" s="32"/>
      <c r="E24" s="38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63"/>
      <c r="AN24" s="63"/>
      <c r="AO24" s="63"/>
      <c r="AP24" s="63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</row>
    <row r="25" spans="1:53" x14ac:dyDescent="0.35">
      <c r="A25" s="32"/>
      <c r="B25" s="32"/>
      <c r="C25" s="32"/>
      <c r="D25" s="32"/>
      <c r="E25" s="38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63"/>
      <c r="AN25" s="63"/>
      <c r="AO25" s="63"/>
      <c r="AP25" s="63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</row>
    <row r="26" spans="1:53" x14ac:dyDescent="0.35">
      <c r="A26" s="32"/>
      <c r="B26" s="32"/>
      <c r="C26" s="32"/>
      <c r="D26" s="32"/>
      <c r="E26" s="38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63"/>
      <c r="AN26" s="63"/>
      <c r="AO26" s="63"/>
      <c r="AP26" s="63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</row>
    <row r="27" spans="1:53" x14ac:dyDescent="0.35">
      <c r="A27" s="32"/>
      <c r="B27" s="32"/>
      <c r="C27" s="32"/>
      <c r="D27" s="32"/>
      <c r="E27" s="38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63"/>
      <c r="AN27" s="63"/>
      <c r="AO27" s="63"/>
      <c r="AP27" s="63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</row>
    <row r="28" spans="1:53" x14ac:dyDescent="0.35">
      <c r="A28" s="32"/>
      <c r="B28" s="32"/>
      <c r="C28" s="32"/>
      <c r="D28" s="32"/>
      <c r="E28" s="38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63"/>
      <c r="AN28" s="63"/>
      <c r="AO28" s="63"/>
      <c r="AP28" s="63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</row>
    <row r="29" spans="1:53" x14ac:dyDescent="0.35">
      <c r="A29" s="32"/>
      <c r="B29" s="32"/>
      <c r="C29" s="32"/>
      <c r="D29" s="32"/>
      <c r="E29" s="38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63"/>
      <c r="AN29" s="63"/>
      <c r="AO29" s="63"/>
      <c r="AP29" s="63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</row>
    <row r="30" spans="1:53" x14ac:dyDescent="0.35">
      <c r="A30" s="32"/>
      <c r="B30" s="32"/>
      <c r="C30" s="32"/>
      <c r="D30" s="32"/>
      <c r="E30" s="38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63"/>
      <c r="AN30" s="63"/>
      <c r="AO30" s="63"/>
      <c r="AP30" s="63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x14ac:dyDescent="0.35">
      <c r="A31" s="32"/>
      <c r="B31" s="32"/>
      <c r="C31" s="32"/>
      <c r="D31" s="32"/>
      <c r="E31" s="3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63"/>
      <c r="AN31" s="63"/>
      <c r="AO31" s="63"/>
      <c r="AP31" s="63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x14ac:dyDescent="0.35">
      <c r="A32" s="32"/>
      <c r="B32" s="32"/>
      <c r="C32" s="32"/>
      <c r="D32" s="32"/>
      <c r="E32" s="3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63"/>
      <c r="AN32" s="63"/>
      <c r="AO32" s="63"/>
      <c r="AP32" s="63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x14ac:dyDescent="0.35">
      <c r="A33" s="32"/>
      <c r="B33" s="32"/>
      <c r="C33" s="32"/>
      <c r="D33" s="32"/>
      <c r="E33" s="38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63"/>
      <c r="AN33" s="63"/>
      <c r="AO33" s="63"/>
      <c r="AP33" s="63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x14ac:dyDescent="0.35">
      <c r="A34" s="32"/>
      <c r="B34" s="32"/>
      <c r="C34" s="32"/>
      <c r="D34" s="32"/>
      <c r="E34" s="38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63"/>
      <c r="AN34" s="63"/>
      <c r="AO34" s="63"/>
      <c r="AP34" s="63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</row>
    <row r="35" spans="1:53" x14ac:dyDescent="0.35">
      <c r="A35" s="32"/>
      <c r="B35" s="32"/>
      <c r="C35" s="32"/>
      <c r="D35" s="32"/>
      <c r="E35" s="38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63"/>
      <c r="AN35" s="63"/>
      <c r="AO35" s="63"/>
      <c r="AP35" s="63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</row>
    <row r="36" spans="1:53" x14ac:dyDescent="0.35">
      <c r="A36" s="32"/>
      <c r="B36" s="32"/>
      <c r="C36" s="32"/>
      <c r="D36" s="32"/>
      <c r="E36" s="38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63"/>
      <c r="AN36" s="63"/>
      <c r="AO36" s="63"/>
      <c r="AP36" s="63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</row>
    <row r="37" spans="1:53" x14ac:dyDescent="0.35">
      <c r="A37" s="32"/>
      <c r="B37" s="32"/>
      <c r="C37" s="32"/>
      <c r="D37" s="32"/>
      <c r="E37" s="38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63"/>
      <c r="AN37" s="63"/>
      <c r="AO37" s="63"/>
      <c r="AP37" s="63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:53" x14ac:dyDescent="0.35">
      <c r="A38" s="32"/>
      <c r="B38" s="32"/>
      <c r="C38" s="32"/>
      <c r="D38" s="32"/>
      <c r="E38" s="38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63"/>
      <c r="AN38" s="63"/>
      <c r="AO38" s="63"/>
      <c r="AP38" s="63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3" x14ac:dyDescent="0.35">
      <c r="A39" s="32"/>
      <c r="B39" s="32"/>
      <c r="C39" s="32"/>
      <c r="D39" s="32"/>
      <c r="E39" s="38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63"/>
      <c r="AN39" s="63"/>
      <c r="AO39" s="63"/>
      <c r="AP39" s="63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1:53" x14ac:dyDescent="0.35">
      <c r="A40" s="32"/>
      <c r="B40" s="32"/>
      <c r="C40" s="32"/>
      <c r="D40" s="32"/>
      <c r="E40" s="38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63"/>
      <c r="AN40" s="63"/>
      <c r="AO40" s="63"/>
      <c r="AP40" s="63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</row>
    <row r="41" spans="1:53" x14ac:dyDescent="0.35">
      <c r="A41" s="32"/>
      <c r="B41" s="32"/>
      <c r="C41" s="32"/>
      <c r="D41" s="32"/>
      <c r="E41" s="38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63"/>
      <c r="AN41" s="63"/>
      <c r="AO41" s="63"/>
      <c r="AP41" s="63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</row>
    <row r="42" spans="1:53" x14ac:dyDescent="0.35">
      <c r="A42" s="32"/>
      <c r="B42" s="32"/>
      <c r="C42" s="32"/>
      <c r="D42" s="32"/>
      <c r="E42" s="38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63"/>
      <c r="AN42" s="63"/>
      <c r="AO42" s="63"/>
      <c r="AP42" s="63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3" x14ac:dyDescent="0.35">
      <c r="A43" s="32"/>
      <c r="B43" s="32"/>
      <c r="C43" s="32"/>
      <c r="D43" s="32"/>
      <c r="E43" s="38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63"/>
      <c r="AN43" s="63"/>
      <c r="AO43" s="63"/>
      <c r="AP43" s="63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</row>
    <row r="44" spans="1:53" x14ac:dyDescent="0.35">
      <c r="A44" s="32"/>
      <c r="B44" s="32"/>
      <c r="C44" s="32"/>
      <c r="D44" s="32"/>
      <c r="E44" s="38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63"/>
      <c r="AN44" s="63"/>
      <c r="AO44" s="63"/>
      <c r="AP44" s="63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</row>
    <row r="45" spans="1:53" x14ac:dyDescent="0.35">
      <c r="A45" s="32"/>
      <c r="B45" s="32"/>
      <c r="C45" s="32"/>
      <c r="D45" s="32"/>
      <c r="E45" s="38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63"/>
      <c r="AN45" s="63"/>
      <c r="AO45" s="63"/>
      <c r="AP45" s="63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46" spans="1:53" x14ac:dyDescent="0.35">
      <c r="A46" s="32"/>
      <c r="B46" s="32"/>
      <c r="C46" s="32"/>
      <c r="D46" s="32"/>
      <c r="E46" s="38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63"/>
      <c r="AN46" s="63"/>
      <c r="AO46" s="63"/>
      <c r="AP46" s="63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</row>
  </sheetData>
  <mergeCells count="19">
    <mergeCell ref="B6:C6"/>
    <mergeCell ref="F6:AJ6"/>
    <mergeCell ref="AN6:AQ7"/>
    <mergeCell ref="AQ8:AR8"/>
    <mergeCell ref="AK3:AK5"/>
    <mergeCell ref="AL3:AL5"/>
    <mergeCell ref="B4:C4"/>
    <mergeCell ref="AM4:AN4"/>
    <mergeCell ref="B5:C5"/>
    <mergeCell ref="AM5:AN5"/>
    <mergeCell ref="B1:C1"/>
    <mergeCell ref="D1:E1"/>
    <mergeCell ref="D2:E2"/>
    <mergeCell ref="F2:AJ2"/>
    <mergeCell ref="B3:C3"/>
    <mergeCell ref="F3:J3"/>
    <mergeCell ref="M3:Q3"/>
    <mergeCell ref="T3:X3"/>
    <mergeCell ref="AA3:AJ3"/>
  </mergeCells>
  <conditionalFormatting sqref="F9:AJ17">
    <cfRule type="containsBlanks" dxfId="83" priority="1">
      <formula>LEN(TRIM(F9))=0</formula>
    </cfRule>
    <cfRule type="expression" dxfId="82" priority="3">
      <formula>SI+$F$7:$AJ$7=6</formula>
    </cfRule>
  </conditionalFormatting>
  <conditionalFormatting sqref="F7">
    <cfRule type="cellIs" dxfId="81" priority="7" operator="equal">
      <formula>6</formula>
    </cfRule>
    <cfRule type="cellIs" dxfId="80" priority="9" operator="equal">
      <formula>"6;7"</formula>
    </cfRule>
  </conditionalFormatting>
  <conditionalFormatting sqref="L19">
    <cfRule type="containsText" dxfId="79" priority="8" operator="containsText" text="6;7">
      <formula>NOT(ISERROR(SEARCH("6;7",L19)))</formula>
    </cfRule>
  </conditionalFormatting>
  <conditionalFormatting sqref="G7:AJ7">
    <cfRule type="cellIs" dxfId="78" priority="5" operator="equal">
      <formula>6</formula>
    </cfRule>
    <cfRule type="cellIs" priority="6" operator="equal">
      <formula>"6;7"</formula>
    </cfRule>
  </conditionalFormatting>
  <conditionalFormatting sqref="F7:AJ7">
    <cfRule type="cellIs" dxfId="77" priority="4" operator="equal">
      <formula>7</formula>
    </cfRule>
  </conditionalFormatting>
  <conditionalFormatting sqref="F8">
    <cfRule type="expression" priority="2">
      <formula>$F$7:$AJ$7=6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505" r:id="rId4" name="Drop Down 1">
              <controlPr defaultSize="0" autoLine="0" autoPict="0">
                <anchor moveWithCells="1">
                  <from>
                    <xdr:col>1</xdr:col>
                    <xdr:colOff>654050</xdr:colOff>
                    <xdr:row>1</xdr:row>
                    <xdr:rowOff>50800</xdr:rowOff>
                  </from>
                  <to>
                    <xdr:col>2</xdr:col>
                    <xdr:colOff>552450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506" r:id="rId5" name="Drop Down 2">
              <controlPr defaultSize="0" autoLine="0" autoPict="0">
                <anchor moveWithCells="1">
                  <from>
                    <xdr:col>3</xdr:col>
                    <xdr:colOff>641350</xdr:colOff>
                    <xdr:row>1</xdr:row>
                    <xdr:rowOff>31750</xdr:rowOff>
                  </from>
                  <to>
                    <xdr:col>4</xdr:col>
                    <xdr:colOff>615950</xdr:colOff>
                    <xdr:row>1</xdr:row>
                    <xdr:rowOff>355600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E49FBDF-8E74-40B1-A940-A8613B5B40B0}">
          <x14:formula1>
            <xm:f>'CHAMPS NECESSAIRES'!$D$5:$G$5</xm:f>
          </x14:formula1>
          <xm:sqref>D9:D1048576</xm:sqref>
        </x14:dataValidation>
        <x14:dataValidation type="list" allowBlank="1" showInputMessage="1" showErrorMessage="1" xr:uid="{F23F656B-D87C-4A17-8770-1C1381197A6F}">
          <x14:formula1>
            <xm:f>'CHAMPS NECESSAIRES'!$D$6:$F$6</xm:f>
          </x14:formula1>
          <xm:sqref>E9:E17</xm:sqref>
        </x14:dataValidation>
        <x14:dataValidation type="time" allowBlank="1" showInputMessage="1" showErrorMessage="1" xr:uid="{5228147B-78E4-456A-BA4A-4B740BD09ED0}">
          <x14:formula1>
            <xm:f>0</xm:f>
          </x14:formula1>
          <x14:formula2>
            <xm:f>'CHAMPS NECESSAIRES'!XED6</xm:f>
          </x14:formula2>
          <xm:sqref>F9:AJ17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50C2E-C3DA-409E-AE12-ECD95A87675B}">
  <dimension ref="A1:BA46"/>
  <sheetViews>
    <sheetView zoomScale="79" zoomScaleNormal="57" workbookViewId="0">
      <selection activeCell="D2" sqref="D2:E2"/>
    </sheetView>
  </sheetViews>
  <sheetFormatPr baseColWidth="10" defaultColWidth="11.453125" defaultRowHeight="14.5" x14ac:dyDescent="0.35"/>
  <cols>
    <col min="2" max="2" width="16.54296875" customWidth="1"/>
    <col min="3" max="3" width="16.81640625" customWidth="1"/>
    <col min="4" max="4" width="17.7265625" customWidth="1"/>
    <col min="5" max="5" width="18.26953125" style="47" customWidth="1"/>
    <col min="6" max="23" width="4.7265625" style="1" customWidth="1"/>
    <col min="24" max="36" width="4.7265625" customWidth="1"/>
    <col min="37" max="38" width="11.453125" hidden="1" customWidth="1"/>
    <col min="39" max="39" width="11" style="21" customWidth="1"/>
    <col min="40" max="40" width="11.453125" style="21"/>
    <col min="41" max="41" width="11.453125" style="21" hidden="1" customWidth="1"/>
    <col min="42" max="42" width="9.08984375" style="21" customWidth="1"/>
    <col min="43" max="43" width="6.1796875" customWidth="1"/>
    <col min="44" max="44" width="13.453125" bestFit="1" customWidth="1"/>
  </cols>
  <sheetData>
    <row r="1" spans="1:53" ht="15" thickBot="1" x14ac:dyDescent="0.4">
      <c r="A1" s="32"/>
      <c r="B1" s="164" t="s">
        <v>104</v>
      </c>
      <c r="C1" s="165"/>
      <c r="D1" s="165" t="s">
        <v>105</v>
      </c>
      <c r="E1" s="166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7"/>
      <c r="AL1" s="57"/>
      <c r="AM1" s="58"/>
      <c r="AN1" s="58"/>
      <c r="AO1" s="58"/>
      <c r="AP1" s="58"/>
      <c r="AQ1" s="57"/>
      <c r="AR1" s="57"/>
      <c r="AS1" s="32"/>
      <c r="AT1" s="32"/>
      <c r="AU1" s="32"/>
      <c r="AV1" s="32"/>
      <c r="AW1" s="32"/>
      <c r="AX1" s="32"/>
      <c r="AY1" s="32"/>
      <c r="AZ1" s="32"/>
      <c r="BA1" s="32"/>
    </row>
    <row r="2" spans="1:53" ht="30.75" customHeight="1" thickBot="1" x14ac:dyDescent="0.6">
      <c r="A2" s="32"/>
      <c r="B2" s="97">
        <v>2</v>
      </c>
      <c r="C2" s="96">
        <v>2</v>
      </c>
      <c r="D2" s="167">
        <v>2</v>
      </c>
      <c r="E2" s="168"/>
      <c r="F2" s="169" t="s">
        <v>95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59"/>
      <c r="AL2" s="59"/>
      <c r="AM2" s="60"/>
      <c r="AN2" s="60"/>
      <c r="AO2" s="60"/>
      <c r="AP2" s="60"/>
      <c r="AQ2" s="59"/>
      <c r="AR2" s="59"/>
      <c r="AS2" s="32"/>
      <c r="AT2" s="32"/>
      <c r="AU2" s="32"/>
      <c r="AV2" s="32"/>
      <c r="AW2" s="32"/>
      <c r="AX2" s="32"/>
      <c r="AY2" s="32"/>
      <c r="AZ2" s="32"/>
      <c r="BA2" s="32"/>
    </row>
    <row r="3" spans="1:53" ht="15" thickBot="1" x14ac:dyDescent="0.4">
      <c r="A3" s="32"/>
      <c r="B3" s="171" t="s">
        <v>96</v>
      </c>
      <c r="C3" s="172"/>
      <c r="D3" s="8">
        <f>'CHAMPS NECESSAIRES'!D7</f>
        <v>0.05</v>
      </c>
      <c r="E3" s="100"/>
      <c r="F3" s="173"/>
      <c r="G3" s="174"/>
      <c r="H3" s="174"/>
      <c r="I3" s="174"/>
      <c r="J3" s="174"/>
      <c r="K3" s="102"/>
      <c r="L3" s="102"/>
      <c r="M3" s="174"/>
      <c r="N3" s="174"/>
      <c r="O3" s="174"/>
      <c r="P3" s="174"/>
      <c r="Q3" s="174"/>
      <c r="R3" s="102"/>
      <c r="S3" s="102"/>
      <c r="T3" s="174"/>
      <c r="U3" s="174"/>
      <c r="V3" s="174"/>
      <c r="W3" s="174"/>
      <c r="X3" s="174"/>
      <c r="Y3" s="102"/>
      <c r="Z3" s="102"/>
      <c r="AA3" s="175"/>
      <c r="AB3" s="175"/>
      <c r="AC3" s="175"/>
      <c r="AD3" s="175"/>
      <c r="AE3" s="175"/>
      <c r="AF3" s="175"/>
      <c r="AG3" s="175"/>
      <c r="AH3" s="175"/>
      <c r="AI3" s="175"/>
      <c r="AJ3" s="176"/>
      <c r="AK3" s="186" t="s">
        <v>75</v>
      </c>
      <c r="AL3" s="187"/>
      <c r="AM3" s="61"/>
      <c r="AN3" s="61"/>
      <c r="AO3" s="61"/>
      <c r="AP3" s="61"/>
      <c r="AQ3" s="33"/>
      <c r="AR3" s="33"/>
      <c r="AS3" s="32"/>
      <c r="AT3" s="32"/>
      <c r="AU3" s="32"/>
      <c r="AV3" s="32"/>
      <c r="AW3" s="32"/>
      <c r="AX3" s="32"/>
      <c r="AY3" s="32"/>
      <c r="AZ3" s="32"/>
      <c r="BA3" s="32"/>
    </row>
    <row r="4" spans="1:53" ht="15" thickBot="1" x14ac:dyDescent="0.4">
      <c r="A4" s="32"/>
      <c r="B4" s="188" t="s">
        <v>65</v>
      </c>
      <c r="C4" s="189"/>
      <c r="D4" s="9">
        <f>AVERAGE(F4:AJ4)</f>
        <v>5.806451612903226</v>
      </c>
      <c r="E4" s="46"/>
      <c r="F4" s="11">
        <f t="shared" ref="F4:AJ4" si="0">COUNTIF(F9:F17,"&gt;0")</f>
        <v>9</v>
      </c>
      <c r="G4" s="6">
        <f t="shared" si="0"/>
        <v>9</v>
      </c>
      <c r="H4" s="6">
        <f t="shared" si="0"/>
        <v>9</v>
      </c>
      <c r="I4" s="6">
        <f t="shared" si="0"/>
        <v>0</v>
      </c>
      <c r="J4" s="6">
        <f t="shared" si="0"/>
        <v>0</v>
      </c>
      <c r="K4" s="6">
        <f t="shared" si="0"/>
        <v>9</v>
      </c>
      <c r="L4" s="84">
        <f t="shared" si="0"/>
        <v>9</v>
      </c>
      <c r="M4" s="84">
        <f t="shared" si="0"/>
        <v>9</v>
      </c>
      <c r="N4" s="6">
        <f t="shared" si="0"/>
        <v>9</v>
      </c>
      <c r="O4" s="6">
        <f t="shared" si="0"/>
        <v>9</v>
      </c>
      <c r="P4" s="6">
        <f t="shared" si="0"/>
        <v>0</v>
      </c>
      <c r="Q4" s="84">
        <f t="shared" si="0"/>
        <v>0</v>
      </c>
      <c r="R4" s="6">
        <f t="shared" si="0"/>
        <v>9</v>
      </c>
      <c r="S4" s="84">
        <f t="shared" si="0"/>
        <v>9</v>
      </c>
      <c r="T4" s="84">
        <f t="shared" si="0"/>
        <v>9</v>
      </c>
      <c r="U4" s="6">
        <f t="shared" si="0"/>
        <v>9</v>
      </c>
      <c r="V4" s="6">
        <f t="shared" si="0"/>
        <v>9</v>
      </c>
      <c r="W4" s="6">
        <f t="shared" si="0"/>
        <v>0</v>
      </c>
      <c r="X4" s="84">
        <f t="shared" si="0"/>
        <v>0</v>
      </c>
      <c r="Y4" s="6">
        <f t="shared" si="0"/>
        <v>9</v>
      </c>
      <c r="Z4" s="6">
        <f t="shared" si="0"/>
        <v>9</v>
      </c>
      <c r="AA4" s="6">
        <f t="shared" si="0"/>
        <v>9</v>
      </c>
      <c r="AB4" s="6">
        <f t="shared" si="0"/>
        <v>9</v>
      </c>
      <c r="AC4" s="6">
        <f t="shared" si="0"/>
        <v>9</v>
      </c>
      <c r="AD4" s="6">
        <f t="shared" si="0"/>
        <v>0</v>
      </c>
      <c r="AE4" s="6">
        <f t="shared" si="0"/>
        <v>0</v>
      </c>
      <c r="AF4" s="6">
        <f t="shared" si="0"/>
        <v>9</v>
      </c>
      <c r="AG4" s="6">
        <f t="shared" si="0"/>
        <v>9</v>
      </c>
      <c r="AH4" s="6">
        <f t="shared" si="0"/>
        <v>0</v>
      </c>
      <c r="AI4" s="6">
        <f t="shared" si="0"/>
        <v>0</v>
      </c>
      <c r="AJ4" s="7">
        <f t="shared" si="0"/>
        <v>0</v>
      </c>
      <c r="AK4" s="186"/>
      <c r="AL4" s="187"/>
      <c r="AM4" s="190" t="s">
        <v>94</v>
      </c>
      <c r="AN4" s="190"/>
      <c r="AO4" s="22"/>
      <c r="AP4" s="61"/>
      <c r="AQ4" s="33"/>
      <c r="AR4" s="33"/>
      <c r="AS4" s="32"/>
      <c r="AT4" s="32"/>
      <c r="AU4" s="32"/>
      <c r="AV4" s="32"/>
      <c r="AW4" s="32"/>
      <c r="AX4" s="32"/>
      <c r="AY4" s="32"/>
      <c r="AZ4" s="32"/>
      <c r="BA4" s="32"/>
    </row>
    <row r="5" spans="1:53" ht="15" thickBot="1" x14ac:dyDescent="0.4">
      <c r="A5" s="32"/>
      <c r="B5" s="191" t="s">
        <v>76</v>
      </c>
      <c r="C5" s="192"/>
      <c r="D5" s="10">
        <f>AVERAGE(F5:AJ5)</f>
        <v>1.4516129032258067</v>
      </c>
      <c r="E5" s="46"/>
      <c r="F5" s="12">
        <f t="shared" ref="F5:AJ5" si="1">SUM(F9:F17)</f>
        <v>2.2500000000000004</v>
      </c>
      <c r="G5" s="13">
        <f t="shared" si="1"/>
        <v>2.2500000000000004</v>
      </c>
      <c r="H5" s="13">
        <f t="shared" si="1"/>
        <v>2.2500000000000004</v>
      </c>
      <c r="I5" s="13">
        <f t="shared" si="1"/>
        <v>0</v>
      </c>
      <c r="J5" s="13">
        <f t="shared" si="1"/>
        <v>0</v>
      </c>
      <c r="K5" s="13">
        <f t="shared" si="1"/>
        <v>2.2500000000000004</v>
      </c>
      <c r="L5" s="13">
        <f t="shared" si="1"/>
        <v>2.2500000000000004</v>
      </c>
      <c r="M5" s="13">
        <f t="shared" si="1"/>
        <v>2.2500000000000004</v>
      </c>
      <c r="N5" s="13">
        <f t="shared" si="1"/>
        <v>2.2500000000000004</v>
      </c>
      <c r="O5" s="13">
        <f t="shared" si="1"/>
        <v>2.2500000000000004</v>
      </c>
      <c r="P5" s="13">
        <f t="shared" si="1"/>
        <v>0</v>
      </c>
      <c r="Q5" s="13">
        <f t="shared" si="1"/>
        <v>0</v>
      </c>
      <c r="R5" s="13">
        <f t="shared" si="1"/>
        <v>2.2500000000000004</v>
      </c>
      <c r="S5" s="13">
        <f t="shared" si="1"/>
        <v>2.2500000000000004</v>
      </c>
      <c r="T5" s="13">
        <f t="shared" si="1"/>
        <v>2.2500000000000004</v>
      </c>
      <c r="U5" s="13">
        <f t="shared" si="1"/>
        <v>2.2500000000000004</v>
      </c>
      <c r="V5" s="13">
        <f t="shared" si="1"/>
        <v>2.2500000000000004</v>
      </c>
      <c r="W5" s="13">
        <f t="shared" si="1"/>
        <v>0</v>
      </c>
      <c r="X5" s="13">
        <f t="shared" si="1"/>
        <v>0</v>
      </c>
      <c r="Y5" s="13">
        <f t="shared" si="1"/>
        <v>2.2500000000000004</v>
      </c>
      <c r="Z5" s="13">
        <f t="shared" si="1"/>
        <v>2.2500000000000004</v>
      </c>
      <c r="AA5" s="13">
        <f t="shared" si="1"/>
        <v>2.2500000000000004</v>
      </c>
      <c r="AB5" s="13">
        <f t="shared" si="1"/>
        <v>2.2500000000000004</v>
      </c>
      <c r="AC5" s="13">
        <f t="shared" si="1"/>
        <v>2.2500000000000004</v>
      </c>
      <c r="AD5" s="13">
        <f t="shared" si="1"/>
        <v>0</v>
      </c>
      <c r="AE5" s="13">
        <f t="shared" si="1"/>
        <v>0</v>
      </c>
      <c r="AF5" s="13">
        <f t="shared" si="1"/>
        <v>2.2500000000000004</v>
      </c>
      <c r="AG5" s="13">
        <f t="shared" si="1"/>
        <v>2.2500000000000004</v>
      </c>
      <c r="AH5" s="13">
        <f t="shared" si="1"/>
        <v>0</v>
      </c>
      <c r="AI5" s="13">
        <f t="shared" si="1"/>
        <v>0</v>
      </c>
      <c r="AJ5" s="14">
        <f t="shared" si="1"/>
        <v>0</v>
      </c>
      <c r="AK5" s="186"/>
      <c r="AL5" s="187"/>
      <c r="AM5" s="193" t="s">
        <v>94</v>
      </c>
      <c r="AN5" s="193"/>
      <c r="AO5" s="22"/>
      <c r="AP5" s="61"/>
      <c r="AQ5" s="33"/>
      <c r="AR5" s="33"/>
      <c r="AS5" s="32"/>
      <c r="AT5" s="32"/>
      <c r="AU5" s="32"/>
      <c r="AV5" s="32"/>
      <c r="AW5" s="32"/>
      <c r="AX5" s="32"/>
      <c r="AY5" s="32"/>
      <c r="AZ5" s="32"/>
      <c r="BA5" s="32"/>
    </row>
    <row r="6" spans="1:53" ht="46" customHeight="1" thickBot="1" x14ac:dyDescent="0.4">
      <c r="A6" s="33"/>
      <c r="B6" s="177" t="s">
        <v>87</v>
      </c>
      <c r="C6" s="178"/>
      <c r="D6" s="48" t="s">
        <v>88</v>
      </c>
      <c r="E6" s="98" t="s">
        <v>89</v>
      </c>
      <c r="F6" s="179" t="s">
        <v>90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1"/>
      <c r="AK6" s="99"/>
      <c r="AL6" s="100"/>
      <c r="AM6" s="22"/>
      <c r="AN6" s="182" t="s">
        <v>103</v>
      </c>
      <c r="AO6" s="182"/>
      <c r="AP6" s="182"/>
      <c r="AQ6" s="182"/>
      <c r="AR6" s="33"/>
      <c r="AS6" s="32"/>
      <c r="AT6" s="32"/>
      <c r="AU6" s="32"/>
      <c r="AV6" s="32"/>
      <c r="AW6" s="32"/>
      <c r="AX6" s="32"/>
      <c r="AY6" s="32"/>
      <c r="AZ6" s="32"/>
      <c r="BA6" s="32"/>
    </row>
    <row r="7" spans="1:53" ht="15.5" customHeight="1" thickBot="1" x14ac:dyDescent="0.4">
      <c r="A7" s="32"/>
      <c r="B7" s="98"/>
      <c r="C7" s="85"/>
      <c r="D7" s="48"/>
      <c r="E7" s="98"/>
      <c r="F7" s="86">
        <f>WEEKDAY(F8)</f>
        <v>3</v>
      </c>
      <c r="G7" s="86">
        <f t="shared" ref="G7:AJ7" si="2">WEEKDAY(G8)</f>
        <v>4</v>
      </c>
      <c r="H7" s="86">
        <f t="shared" si="2"/>
        <v>5</v>
      </c>
      <c r="I7" s="86">
        <f t="shared" si="2"/>
        <v>6</v>
      </c>
      <c r="J7" s="86">
        <f t="shared" si="2"/>
        <v>7</v>
      </c>
      <c r="K7" s="86">
        <f t="shared" si="2"/>
        <v>1</v>
      </c>
      <c r="L7" s="86">
        <f t="shared" si="2"/>
        <v>2</v>
      </c>
      <c r="M7" s="86">
        <f t="shared" si="2"/>
        <v>3</v>
      </c>
      <c r="N7" s="86">
        <f t="shared" si="2"/>
        <v>4</v>
      </c>
      <c r="O7" s="86">
        <f t="shared" si="2"/>
        <v>5</v>
      </c>
      <c r="P7" s="86">
        <f t="shared" si="2"/>
        <v>6</v>
      </c>
      <c r="Q7" s="86">
        <f t="shared" si="2"/>
        <v>7</v>
      </c>
      <c r="R7" s="86">
        <f t="shared" si="2"/>
        <v>1</v>
      </c>
      <c r="S7" s="86">
        <f t="shared" si="2"/>
        <v>2</v>
      </c>
      <c r="T7" s="86">
        <f t="shared" si="2"/>
        <v>3</v>
      </c>
      <c r="U7" s="86">
        <f t="shared" si="2"/>
        <v>4</v>
      </c>
      <c r="V7" s="86">
        <f t="shared" si="2"/>
        <v>5</v>
      </c>
      <c r="W7" s="86">
        <f t="shared" si="2"/>
        <v>6</v>
      </c>
      <c r="X7" s="86">
        <f t="shared" si="2"/>
        <v>7</v>
      </c>
      <c r="Y7" s="86">
        <f t="shared" si="2"/>
        <v>1</v>
      </c>
      <c r="Z7" s="86">
        <f t="shared" si="2"/>
        <v>2</v>
      </c>
      <c r="AA7" s="86">
        <f t="shared" si="2"/>
        <v>3</v>
      </c>
      <c r="AB7" s="86">
        <f t="shared" si="2"/>
        <v>4</v>
      </c>
      <c r="AC7" s="86">
        <f t="shared" si="2"/>
        <v>5</v>
      </c>
      <c r="AD7" s="86">
        <f t="shared" si="2"/>
        <v>6</v>
      </c>
      <c r="AE7" s="86">
        <f t="shared" si="2"/>
        <v>7</v>
      </c>
      <c r="AF7" s="86">
        <f t="shared" si="2"/>
        <v>1</v>
      </c>
      <c r="AG7" s="86">
        <f t="shared" si="2"/>
        <v>2</v>
      </c>
      <c r="AH7" s="86">
        <f t="shared" si="2"/>
        <v>3</v>
      </c>
      <c r="AI7" s="86">
        <f t="shared" si="2"/>
        <v>4</v>
      </c>
      <c r="AJ7" s="86">
        <f t="shared" si="2"/>
        <v>5</v>
      </c>
      <c r="AK7" s="99"/>
      <c r="AL7" s="100"/>
      <c r="AM7" s="22"/>
      <c r="AN7" s="183"/>
      <c r="AO7" s="183"/>
      <c r="AP7" s="183"/>
      <c r="AQ7" s="183"/>
      <c r="AR7" s="33"/>
      <c r="AS7" s="32"/>
      <c r="AT7" s="32"/>
      <c r="AU7" s="32"/>
      <c r="AV7" s="32"/>
      <c r="AW7" s="32"/>
      <c r="AX7" s="32"/>
      <c r="AY7" s="32"/>
      <c r="AZ7" s="32"/>
      <c r="BA7" s="32"/>
    </row>
    <row r="8" spans="1:53" ht="51" customHeight="1" thickBot="1" x14ac:dyDescent="0.4">
      <c r="A8" s="32"/>
      <c r="B8" s="50" t="s">
        <v>77</v>
      </c>
      <c r="C8" s="49" t="s">
        <v>78</v>
      </c>
      <c r="D8" s="50" t="s">
        <v>79</v>
      </c>
      <c r="E8" s="53" t="s">
        <v>80</v>
      </c>
      <c r="F8" s="93">
        <f>DATE($C$2+2020,$B$2,1)</f>
        <v>44593</v>
      </c>
      <c r="G8" s="93">
        <f>DATE($C$2+2020,$B$2,2)</f>
        <v>44594</v>
      </c>
      <c r="H8" s="93">
        <f>DATE($C$2+2020,$B$2,3)</f>
        <v>44595</v>
      </c>
      <c r="I8" s="93">
        <f>DATE($C$2+2020,$B$2,4)</f>
        <v>44596</v>
      </c>
      <c r="J8" s="93">
        <f>DATE($C$2+2020,$B$2,5)</f>
        <v>44597</v>
      </c>
      <c r="K8" s="93">
        <f>DATE($C$2+2020,$B$2,6)</f>
        <v>44598</v>
      </c>
      <c r="L8" s="93">
        <f>DATE($C$2+2020,$B$2,7)</f>
        <v>44599</v>
      </c>
      <c r="M8" s="93">
        <f>DATE($C$2+2020,$B$2,8)</f>
        <v>44600</v>
      </c>
      <c r="N8" s="93">
        <f>DATE($C$2+2020,$B$2,9)</f>
        <v>44601</v>
      </c>
      <c r="O8" s="93">
        <f>DATE($C$2+2020,$B$2,10)</f>
        <v>44602</v>
      </c>
      <c r="P8" s="93">
        <f>DATE($C$2+2020,$B$2,11)</f>
        <v>44603</v>
      </c>
      <c r="Q8" s="93">
        <f>DATE($C$2+2020,$B$2,12)</f>
        <v>44604</v>
      </c>
      <c r="R8" s="93">
        <f>DATE($C$2+2020,$B$2,13)</f>
        <v>44605</v>
      </c>
      <c r="S8" s="93">
        <f>DATE($C$2+2020,$B$2,14)</f>
        <v>44606</v>
      </c>
      <c r="T8" s="93">
        <f>DATE($C$2+2020,$B$2,15)</f>
        <v>44607</v>
      </c>
      <c r="U8" s="93">
        <f>DATE($C$2+2020,$B$2,16)</f>
        <v>44608</v>
      </c>
      <c r="V8" s="93">
        <f>DATE($C$2+2020,$B$2,17)</f>
        <v>44609</v>
      </c>
      <c r="W8" s="93">
        <f>DATE($C$2+2020,$B$2,18)</f>
        <v>44610</v>
      </c>
      <c r="X8" s="93">
        <f>DATE($C$2+2020,$B$2,19)</f>
        <v>44611</v>
      </c>
      <c r="Y8" s="93">
        <f>DATE($C$2+2020,$B$2,20)</f>
        <v>44612</v>
      </c>
      <c r="Z8" s="93">
        <f>DATE($C$2+2020,$B$2,21)</f>
        <v>44613</v>
      </c>
      <c r="AA8" s="93">
        <f>DATE($C$2+2020,$B$2,22)</f>
        <v>44614</v>
      </c>
      <c r="AB8" s="93">
        <f>DATE($C$2+2020,$B$2,23)</f>
        <v>44615</v>
      </c>
      <c r="AC8" s="93">
        <f>DATE($C$2+2020,$B$2,24)</f>
        <v>44616</v>
      </c>
      <c r="AD8" s="93">
        <f>DATE($C$2+2020,$B$2,25)</f>
        <v>44617</v>
      </c>
      <c r="AE8" s="93">
        <f>DATE($C$2+2020,$B$2,26)</f>
        <v>44618</v>
      </c>
      <c r="AF8" s="93">
        <f>DATE($C$2+2020,$B$2,27)</f>
        <v>44619</v>
      </c>
      <c r="AG8" s="93">
        <f>DATE($C$2+2020,$B$2,28)</f>
        <v>44620</v>
      </c>
      <c r="AH8" s="93">
        <f>DATE($C$2+2020,$B$2,29)</f>
        <v>44621</v>
      </c>
      <c r="AI8" s="93">
        <f>DATE($C$2+2020,$B$2,30)</f>
        <v>44622</v>
      </c>
      <c r="AJ8" s="93">
        <f>DATE($C$2+2020,$B$2,31)</f>
        <v>44623</v>
      </c>
      <c r="AK8" s="3"/>
      <c r="AL8" s="3"/>
      <c r="AM8" s="23" t="s">
        <v>81</v>
      </c>
      <c r="AN8" s="24" t="s">
        <v>82</v>
      </c>
      <c r="AO8" s="24"/>
      <c r="AP8" s="25" t="s">
        <v>83</v>
      </c>
      <c r="AQ8" s="184" t="s">
        <v>84</v>
      </c>
      <c r="AR8" s="185"/>
      <c r="AS8" s="32"/>
      <c r="AT8" s="32"/>
      <c r="AU8" s="32"/>
      <c r="AV8" s="32"/>
      <c r="AW8" s="32"/>
      <c r="AX8" s="32"/>
      <c r="AY8" s="32"/>
      <c r="AZ8" s="32"/>
      <c r="BA8" s="32"/>
    </row>
    <row r="9" spans="1:53" x14ac:dyDescent="0.35">
      <c r="A9" s="32"/>
      <c r="B9" s="88" t="s">
        <v>85</v>
      </c>
      <c r="C9" s="89" t="s">
        <v>85</v>
      </c>
      <c r="D9" s="88" t="s">
        <v>57</v>
      </c>
      <c r="E9" s="88" t="s">
        <v>62</v>
      </c>
      <c r="F9" s="94" cm="1">
        <f t="array" ref="F9">_xlfn.IFS(F$7=6," ",F$7=7," ",F$7=1,'CHAMPS NECESSAIRES'!$D$14,F$7=2,'CHAMPS NECESSAIRES'!$D$14,F$7=3,'CHAMPS NECESSAIRES'!$D$14,F$7=4,'CHAMPS NECESSAIRES'!$D$14,F$7=5,'CHAMPS NECESSAIRES'!$D$14)</f>
        <v>0.25000000000000006</v>
      </c>
      <c r="G9" s="94" cm="1">
        <f t="array" ref="G9">_xlfn.IFS(G$7=6," ",G$7=7," ",G$7=1,'CHAMPS NECESSAIRES'!$D$14,G$7=2,'CHAMPS NECESSAIRES'!$D$14,G$7=3,'CHAMPS NECESSAIRES'!$D$14,G$7=4,'CHAMPS NECESSAIRES'!$D$14,G$7=5,'CHAMPS NECESSAIRES'!$D$14)</f>
        <v>0.25000000000000006</v>
      </c>
      <c r="H9" s="94" cm="1">
        <f t="array" ref="H9">_xlfn.IFS(H$7=6," ",H$7=7," ",H$7=1,'CHAMPS NECESSAIRES'!$D$14,H$7=2,'CHAMPS NECESSAIRES'!$D$14,H$7=3,'CHAMPS NECESSAIRES'!$D$14,H$7=4,'CHAMPS NECESSAIRES'!$D$14,H$7=5,'CHAMPS NECESSAIRES'!$D$14)</f>
        <v>0.25000000000000006</v>
      </c>
      <c r="I9" s="94" t="str" cm="1">
        <f t="array" ref="I9">_xlfn.IFS(I$7=6," ",I$7=7," ",I$7=1,'CHAMPS NECESSAIRES'!$D$14,I$7=2,'CHAMPS NECESSAIRES'!$D$14,I$7=3,'CHAMPS NECESSAIRES'!$D$14,I$7=4,'CHAMPS NECESSAIRES'!$D$14,I$7=5,'CHAMPS NECESSAIRES'!$D$14)</f>
        <v xml:space="preserve"> </v>
      </c>
      <c r="J9" s="94" t="str" cm="1">
        <f t="array" ref="J9">_xlfn.IFS(J$7=6," ",J$7=7," ",J$7=1,'CHAMPS NECESSAIRES'!$D$14,J$7=2,'CHAMPS NECESSAIRES'!$D$14,J$7=3,'CHAMPS NECESSAIRES'!$D$14,J$7=4,'CHAMPS NECESSAIRES'!$D$14,J$7=5,'CHAMPS NECESSAIRES'!$D$14)</f>
        <v xml:space="preserve"> </v>
      </c>
      <c r="K9" s="94" cm="1">
        <f t="array" ref="K9">_xlfn.IFS(K$7=6," ",K$7=7," ",K$7=1,'CHAMPS NECESSAIRES'!$D$14,K$7=2,'CHAMPS NECESSAIRES'!$D$14,K$7=3,'CHAMPS NECESSAIRES'!$D$14,K$7=4,'CHAMPS NECESSAIRES'!$D$14,K$7=5,'CHAMPS NECESSAIRES'!$D$14)</f>
        <v>0.25000000000000006</v>
      </c>
      <c r="L9" s="94" cm="1">
        <f t="array" ref="L9">_xlfn.IFS(L$7=6," ",L$7=7," ",L$7=1,'CHAMPS NECESSAIRES'!$D$14,L$7=2,'CHAMPS NECESSAIRES'!$D$14,L$7=3,'CHAMPS NECESSAIRES'!$D$14,L$7=4,'CHAMPS NECESSAIRES'!$D$14,L$7=5,'CHAMPS NECESSAIRES'!$D$14)</f>
        <v>0.25000000000000006</v>
      </c>
      <c r="M9" s="94" cm="1">
        <f t="array" ref="M9">_xlfn.IFS(M$7=6," ",M$7=7," ",M$7=1,'CHAMPS NECESSAIRES'!$D$14,M$7=2,'CHAMPS NECESSAIRES'!$D$14,M$7=3,'CHAMPS NECESSAIRES'!$D$14,M$7=4,'CHAMPS NECESSAIRES'!$D$14,M$7=5,'CHAMPS NECESSAIRES'!$D$14)</f>
        <v>0.25000000000000006</v>
      </c>
      <c r="N9" s="94" cm="1">
        <f t="array" ref="N9">_xlfn.IFS(N$7=6," ",N$7=7," ",N$7=1,'CHAMPS NECESSAIRES'!$D$14,N$7=2,'CHAMPS NECESSAIRES'!$D$14,N$7=3,'CHAMPS NECESSAIRES'!$D$14,N$7=4,'CHAMPS NECESSAIRES'!$D$14,N$7=5,'CHAMPS NECESSAIRES'!$D$14)</f>
        <v>0.25000000000000006</v>
      </c>
      <c r="O9" s="94" cm="1">
        <f t="array" ref="O9">_xlfn.IFS(O$7=6," ",O$7=7," ",O$7=1,'CHAMPS NECESSAIRES'!$D$14,O$7=2,'CHAMPS NECESSAIRES'!$D$14,O$7=3,'CHAMPS NECESSAIRES'!$D$14,O$7=4,'CHAMPS NECESSAIRES'!$D$14,O$7=5,'CHAMPS NECESSAIRES'!$D$14)</f>
        <v>0.25000000000000006</v>
      </c>
      <c r="P9" s="94" t="str" cm="1">
        <f t="array" ref="P9">_xlfn.IFS(P$7=6," ",P$7=7," ",P$7=1,'CHAMPS NECESSAIRES'!$D$14,P$7=2,'CHAMPS NECESSAIRES'!$D$14,P$7=3,'CHAMPS NECESSAIRES'!$D$14,P$7=4,'CHAMPS NECESSAIRES'!$D$14,P$7=5,'CHAMPS NECESSAIRES'!$D$14)</f>
        <v xml:space="preserve"> </v>
      </c>
      <c r="Q9" s="94" t="str" cm="1">
        <f t="array" ref="Q9">_xlfn.IFS(Q$7=6," ",Q$7=7," ",Q$7=1,'CHAMPS NECESSAIRES'!$D$14,Q$7=2,'CHAMPS NECESSAIRES'!$D$14,Q$7=3,'CHAMPS NECESSAIRES'!$D$14,Q$7=4,'CHAMPS NECESSAIRES'!$D$14,Q$7=5,'CHAMPS NECESSAIRES'!$D$14)</f>
        <v xml:space="preserve"> </v>
      </c>
      <c r="R9" s="94" cm="1">
        <f t="array" ref="R9">_xlfn.IFS(R$7=6," ",R$7=7," ",R$7=1,'CHAMPS NECESSAIRES'!$D$14,R$7=2,'CHAMPS NECESSAIRES'!$D$14,R$7=3,'CHAMPS NECESSAIRES'!$D$14,R$7=4,'CHAMPS NECESSAIRES'!$D$14,R$7=5,'CHAMPS NECESSAIRES'!$D$14)</f>
        <v>0.25000000000000006</v>
      </c>
      <c r="S9" s="94" cm="1">
        <f t="array" ref="S9">_xlfn.IFS(S$7=6," ",S$7=7," ",S$7=1,'CHAMPS NECESSAIRES'!$D$14,S$7=2,'CHAMPS NECESSAIRES'!$D$14,S$7=3,'CHAMPS NECESSAIRES'!$D$14,S$7=4,'CHAMPS NECESSAIRES'!$D$14,S$7=5,'CHAMPS NECESSAIRES'!$D$14)</f>
        <v>0.25000000000000006</v>
      </c>
      <c r="T9" s="94" cm="1">
        <f t="array" ref="T9">_xlfn.IFS(T$7=6," ",T$7=7," ",T$7=1,'CHAMPS NECESSAIRES'!$D$14,T$7=2,'CHAMPS NECESSAIRES'!$D$14,T$7=3,'CHAMPS NECESSAIRES'!$D$14,T$7=4,'CHAMPS NECESSAIRES'!$D$14,T$7=5,'CHAMPS NECESSAIRES'!$D$14)</f>
        <v>0.25000000000000006</v>
      </c>
      <c r="U9" s="94" cm="1">
        <f t="array" ref="U9">_xlfn.IFS(U$7=6," ",U$7=7," ",U$7=1,'CHAMPS NECESSAIRES'!$D$14,U$7=2,'CHAMPS NECESSAIRES'!$D$14,U$7=3,'CHAMPS NECESSAIRES'!$D$14,U$7=4,'CHAMPS NECESSAIRES'!$D$14,U$7=5,'CHAMPS NECESSAIRES'!$D$14)</f>
        <v>0.25000000000000006</v>
      </c>
      <c r="V9" s="94" cm="1">
        <f t="array" ref="V9">_xlfn.IFS(V$7=6," ",V$7=7," ",V$7=1,'CHAMPS NECESSAIRES'!$D$14,V$7=2,'CHAMPS NECESSAIRES'!$D$14,V$7=3,'CHAMPS NECESSAIRES'!$D$14,V$7=4,'CHAMPS NECESSAIRES'!$D$14,V$7=5,'CHAMPS NECESSAIRES'!$D$14)</f>
        <v>0.25000000000000006</v>
      </c>
      <c r="W9" s="94" t="str" cm="1">
        <f t="array" ref="W9">_xlfn.IFS(W$7=6," ",W$7=7," ",W$7=1,'CHAMPS NECESSAIRES'!$D$14,W$7=2,'CHAMPS NECESSAIRES'!$D$14,W$7=3,'CHAMPS NECESSAIRES'!$D$14,W$7=4,'CHAMPS NECESSAIRES'!$D$14,W$7=5,'CHAMPS NECESSAIRES'!$D$14)</f>
        <v xml:space="preserve"> </v>
      </c>
      <c r="X9" s="94" t="str" cm="1">
        <f t="array" ref="X9">_xlfn.IFS(X$7=6," ",X$7=7," ",X$7=1,'CHAMPS NECESSAIRES'!$D$14,X$7=2,'CHAMPS NECESSAIRES'!$D$14,X$7=3,'CHAMPS NECESSAIRES'!$D$14,X$7=4,'CHAMPS NECESSAIRES'!$D$14,X$7=5,'CHAMPS NECESSAIRES'!$D$14)</f>
        <v xml:space="preserve"> </v>
      </c>
      <c r="Y9" s="94" cm="1">
        <f t="array" ref="Y9">_xlfn.IFS(Y$7=6," ",Y$7=7," ",Y$7=1,'CHAMPS NECESSAIRES'!$D$14,Y$7=2,'CHAMPS NECESSAIRES'!$D$14,Y$7=3,'CHAMPS NECESSAIRES'!$D$14,Y$7=4,'CHAMPS NECESSAIRES'!$D$14,Y$7=5,'CHAMPS NECESSAIRES'!$D$14)</f>
        <v>0.25000000000000006</v>
      </c>
      <c r="Z9" s="94" cm="1">
        <f t="array" ref="Z9">_xlfn.IFS(Z$7=6," ",Z$7=7," ",Z$7=1,'CHAMPS NECESSAIRES'!$D$14,Z$7=2,'CHAMPS NECESSAIRES'!$D$14,Z$7=3,'CHAMPS NECESSAIRES'!$D$14,Z$7=4,'CHAMPS NECESSAIRES'!$D$14,Z$7=5,'CHAMPS NECESSAIRES'!$D$14)</f>
        <v>0.25000000000000006</v>
      </c>
      <c r="AA9" s="94" cm="1">
        <f t="array" ref="AA9">_xlfn.IFS(AA$7=6," ",AA$7=7," ",AA$7=1,'CHAMPS NECESSAIRES'!$D$14,AA$7=2,'CHAMPS NECESSAIRES'!$D$14,AA$7=3,'CHAMPS NECESSAIRES'!$D$14,AA$7=4,'CHAMPS NECESSAIRES'!$D$14,AA$7=5,'CHAMPS NECESSAIRES'!$D$14)</f>
        <v>0.25000000000000006</v>
      </c>
      <c r="AB9" s="94" cm="1">
        <f t="array" ref="AB9">_xlfn.IFS(AB$7=6," ",AB$7=7," ",AB$7=1,'CHAMPS NECESSAIRES'!$D$14,AB$7=2,'CHAMPS NECESSAIRES'!$D$14,AB$7=3,'CHAMPS NECESSAIRES'!$D$14,AB$7=4,'CHAMPS NECESSAIRES'!$D$14,AB$7=5,'CHAMPS NECESSAIRES'!$D$14)</f>
        <v>0.25000000000000006</v>
      </c>
      <c r="AC9" s="94" cm="1">
        <f t="array" ref="AC9">_xlfn.IFS(AC$7=6," ",AC$7=7," ",AC$7=1,'CHAMPS NECESSAIRES'!$D$14,AC$7=2,'CHAMPS NECESSAIRES'!$D$14,AC$7=3,'CHAMPS NECESSAIRES'!$D$14,AC$7=4,'CHAMPS NECESSAIRES'!$D$14,AC$7=5,'CHAMPS NECESSAIRES'!$D$14)</f>
        <v>0.25000000000000006</v>
      </c>
      <c r="AD9" s="94" t="str" cm="1">
        <f t="array" ref="AD9">_xlfn.IFS(AD$7=6," ",AD$7=7," ",AD$7=1,'CHAMPS NECESSAIRES'!$D$14,AD$7=2,'CHAMPS NECESSAIRES'!$D$14,AD$7=3,'CHAMPS NECESSAIRES'!$D$14,AD$7=4,'CHAMPS NECESSAIRES'!$D$14,AD$7=5,'CHAMPS NECESSAIRES'!$D$14)</f>
        <v xml:space="preserve"> </v>
      </c>
      <c r="AE9" s="94" t="str" cm="1">
        <f t="array" ref="AE9">_xlfn.IFS(AE$7=6," ",AE$7=7," ",AE$7=1,'CHAMPS NECESSAIRES'!$D$14,AE$7=2,'CHAMPS NECESSAIRES'!$D$14,AE$7=3,'CHAMPS NECESSAIRES'!$D$14,AE$7=4,'CHAMPS NECESSAIRES'!$D$14,AE$7=5,'CHAMPS NECESSAIRES'!$D$14)</f>
        <v xml:space="preserve"> </v>
      </c>
      <c r="AF9" s="94" cm="1">
        <f t="array" ref="AF9">_xlfn.IFS(AF$7=6," ",AF$7=7," ",AF$7=1,'CHAMPS NECESSAIRES'!$D$14,AF$7=2,'CHAMPS NECESSAIRES'!$D$14,AF$7=3,'CHAMPS NECESSAIRES'!$D$14,AF$7=4,'CHAMPS NECESSAIRES'!$D$14,AF$7=5,'CHAMPS NECESSAIRES'!$D$14)</f>
        <v>0.25000000000000006</v>
      </c>
      <c r="AG9" s="94" cm="1">
        <f t="array" ref="AG9">_xlfn.IFS(AG$7=6," ",AG$7=7," ",AG$7=1,'CHAMPS NECESSAIRES'!$D$14,AG$7=2,'CHAMPS NECESSAIRES'!$D$14,AG$7=3,'CHAMPS NECESSAIRES'!$D$14,AG$7=4,'CHAMPS NECESSAIRES'!$D$14,AG$7=5,'CHAMPS NECESSAIRES'!$D$14)</f>
        <v>0.25000000000000006</v>
      </c>
      <c r="AH9" s="94"/>
      <c r="AI9" s="94"/>
      <c r="AJ9" s="94"/>
      <c r="AK9" s="94" t="e" cm="1">
        <f t="array" ref="AK9">_xlfn.IFS(AK$7=6," ",AK$7=7," ",AK$7=1,'CHAMPS NECESSAIRES'!$D$14,AK$7=2,'CHAMPS NECESSAIRES'!$D$14,AK$7=3,'CHAMPS NECESSAIRES'!$D$14,AK$7=4,'CHAMPS NECESSAIRES'!$D$14,AK$7=5,'CHAMPS NECESSAIRES'!$D$14)</f>
        <v>#N/A</v>
      </c>
      <c r="AL9" s="94" t="e" cm="1">
        <f t="array" ref="AL9">_xlfn.IFS(AL$7=6," ",AL$7=7," ",AL$7=1,'CHAMPS NECESSAIRES'!$D$14,AL$7=2,'CHAMPS NECESSAIRES'!$D$14,AL$7=3,'CHAMPS NECESSAIRES'!$D$14,AL$7=4,'CHAMPS NECESSAIRES'!$D$14,AL$7=5,'CHAMPS NECESSAIRES'!$D$14)</f>
        <v>#N/A</v>
      </c>
      <c r="AM9" s="26">
        <f>SUM(F9:AJ9)</f>
        <v>5.0000000000000009</v>
      </c>
      <c r="AN9" s="27">
        <f>AM9/4</f>
        <v>1.2500000000000002</v>
      </c>
      <c r="AO9" s="28">
        <f>AN9*24</f>
        <v>30.000000000000007</v>
      </c>
      <c r="AP9" s="72">
        <f>AO9*(1-$D$3)</f>
        <v>28.500000000000007</v>
      </c>
      <c r="AQ9" s="17">
        <f t="shared" ref="AQ9:AQ17" si="3">ROUNDDOWN(AP9,-0.5)</f>
        <v>28</v>
      </c>
      <c r="AR9" s="18" t="s">
        <v>86</v>
      </c>
      <c r="AS9" s="32"/>
      <c r="AT9" s="32"/>
      <c r="AU9" s="32"/>
      <c r="AV9" s="32"/>
      <c r="AW9" s="32"/>
      <c r="AX9" s="32"/>
      <c r="AY9" s="32"/>
      <c r="AZ9" s="32"/>
      <c r="BA9" s="32"/>
    </row>
    <row r="10" spans="1:53" x14ac:dyDescent="0.35">
      <c r="A10" s="32"/>
      <c r="B10" s="51" t="s">
        <v>85</v>
      </c>
      <c r="C10" s="15" t="s">
        <v>85</v>
      </c>
      <c r="D10" s="51" t="s">
        <v>57</v>
      </c>
      <c r="E10" s="51" t="s">
        <v>62</v>
      </c>
      <c r="F10" s="94" cm="1">
        <f t="array" ref="F10">_xlfn.IFS(F$7=6," ",F$7=7," ",F$7=1,'CHAMPS NECESSAIRES'!$D$14,F$7=2,'CHAMPS NECESSAIRES'!$D$14,F$7=3,'CHAMPS NECESSAIRES'!$D$14,F$7=4,'CHAMPS NECESSAIRES'!$D$14,F$7=5,'CHAMPS NECESSAIRES'!$D$14)</f>
        <v>0.25000000000000006</v>
      </c>
      <c r="G10" s="94" cm="1">
        <f t="array" ref="G10">_xlfn.IFS(G$7=6," ",G$7=7," ",G$7=1,'CHAMPS NECESSAIRES'!$D$14,G$7=2,'CHAMPS NECESSAIRES'!$D$14,G$7=3,'CHAMPS NECESSAIRES'!$D$14,G$7=4,'CHAMPS NECESSAIRES'!$D$14,G$7=5,'CHAMPS NECESSAIRES'!$D$14)</f>
        <v>0.25000000000000006</v>
      </c>
      <c r="H10" s="94" cm="1">
        <f t="array" ref="H10">_xlfn.IFS(H$7=6," ",H$7=7," ",H$7=1,'CHAMPS NECESSAIRES'!$D$14,H$7=2,'CHAMPS NECESSAIRES'!$D$14,H$7=3,'CHAMPS NECESSAIRES'!$D$14,H$7=4,'CHAMPS NECESSAIRES'!$D$14,H$7=5,'CHAMPS NECESSAIRES'!$D$14)</f>
        <v>0.25000000000000006</v>
      </c>
      <c r="I10" s="94" t="str" cm="1">
        <f t="array" ref="I10">_xlfn.IFS(I$7=6," ",I$7=7," ",I$7=1,'CHAMPS NECESSAIRES'!$D$14,I$7=2,'CHAMPS NECESSAIRES'!$D$14,I$7=3,'CHAMPS NECESSAIRES'!$D$14,I$7=4,'CHAMPS NECESSAIRES'!$D$14,I$7=5,'CHAMPS NECESSAIRES'!$D$14)</f>
        <v xml:space="preserve"> </v>
      </c>
      <c r="J10" s="94" t="str" cm="1">
        <f t="array" ref="J10">_xlfn.IFS(J$7=6," ",J$7=7," ",J$7=1,'CHAMPS NECESSAIRES'!$D$14,J$7=2,'CHAMPS NECESSAIRES'!$D$14,J$7=3,'CHAMPS NECESSAIRES'!$D$14,J$7=4,'CHAMPS NECESSAIRES'!$D$14,J$7=5,'CHAMPS NECESSAIRES'!$D$14)</f>
        <v xml:space="preserve"> </v>
      </c>
      <c r="K10" s="94" cm="1">
        <f t="array" ref="K10">_xlfn.IFS(K$7=6," ",K$7=7," ",K$7=1,'CHAMPS NECESSAIRES'!$D$14,K$7=2,'CHAMPS NECESSAIRES'!$D$14,K$7=3,'CHAMPS NECESSAIRES'!$D$14,K$7=4,'CHAMPS NECESSAIRES'!$D$14,K$7=5,'CHAMPS NECESSAIRES'!$D$14)</f>
        <v>0.25000000000000006</v>
      </c>
      <c r="L10" s="94" cm="1">
        <f t="array" ref="L10">_xlfn.IFS(L$7=6," ",L$7=7," ",L$7=1,'CHAMPS NECESSAIRES'!$D$14,L$7=2,'CHAMPS NECESSAIRES'!$D$14,L$7=3,'CHAMPS NECESSAIRES'!$D$14,L$7=4,'CHAMPS NECESSAIRES'!$D$14,L$7=5,'CHAMPS NECESSAIRES'!$D$14)</f>
        <v>0.25000000000000006</v>
      </c>
      <c r="M10" s="94" cm="1">
        <f t="array" ref="M10">_xlfn.IFS(M$7=6," ",M$7=7," ",M$7=1,'CHAMPS NECESSAIRES'!$D$14,M$7=2,'CHAMPS NECESSAIRES'!$D$14,M$7=3,'CHAMPS NECESSAIRES'!$D$14,M$7=4,'CHAMPS NECESSAIRES'!$D$14,M$7=5,'CHAMPS NECESSAIRES'!$D$14)</f>
        <v>0.25000000000000006</v>
      </c>
      <c r="N10" s="94" cm="1">
        <f t="array" ref="N10">_xlfn.IFS(N$7=6," ",N$7=7," ",N$7=1,'CHAMPS NECESSAIRES'!$D$14,N$7=2,'CHAMPS NECESSAIRES'!$D$14,N$7=3,'CHAMPS NECESSAIRES'!$D$14,N$7=4,'CHAMPS NECESSAIRES'!$D$14,N$7=5,'CHAMPS NECESSAIRES'!$D$14)</f>
        <v>0.25000000000000006</v>
      </c>
      <c r="O10" s="94" cm="1">
        <f t="array" ref="O10">_xlfn.IFS(O$7=6," ",O$7=7," ",O$7=1,'CHAMPS NECESSAIRES'!$D$14,O$7=2,'CHAMPS NECESSAIRES'!$D$14,O$7=3,'CHAMPS NECESSAIRES'!$D$14,O$7=4,'CHAMPS NECESSAIRES'!$D$14,O$7=5,'CHAMPS NECESSAIRES'!$D$14)</f>
        <v>0.25000000000000006</v>
      </c>
      <c r="P10" s="94" t="str" cm="1">
        <f t="array" ref="P10">_xlfn.IFS(P$7=6," ",P$7=7," ",P$7=1,'CHAMPS NECESSAIRES'!$D$14,P$7=2,'CHAMPS NECESSAIRES'!$D$14,P$7=3,'CHAMPS NECESSAIRES'!$D$14,P$7=4,'CHAMPS NECESSAIRES'!$D$14,P$7=5,'CHAMPS NECESSAIRES'!$D$14)</f>
        <v xml:space="preserve"> </v>
      </c>
      <c r="Q10" s="94" t="str" cm="1">
        <f t="array" ref="Q10">_xlfn.IFS(Q$7=6," ",Q$7=7," ",Q$7=1,'CHAMPS NECESSAIRES'!$D$14,Q$7=2,'CHAMPS NECESSAIRES'!$D$14,Q$7=3,'CHAMPS NECESSAIRES'!$D$14,Q$7=4,'CHAMPS NECESSAIRES'!$D$14,Q$7=5,'CHAMPS NECESSAIRES'!$D$14)</f>
        <v xml:space="preserve"> </v>
      </c>
      <c r="R10" s="94" cm="1">
        <f t="array" ref="R10">_xlfn.IFS(R$7=6," ",R$7=7," ",R$7=1,'CHAMPS NECESSAIRES'!$D$14,R$7=2,'CHAMPS NECESSAIRES'!$D$14,R$7=3,'CHAMPS NECESSAIRES'!$D$14,R$7=4,'CHAMPS NECESSAIRES'!$D$14,R$7=5,'CHAMPS NECESSAIRES'!$D$14)</f>
        <v>0.25000000000000006</v>
      </c>
      <c r="S10" s="94" cm="1">
        <f t="array" ref="S10">_xlfn.IFS(S$7=6," ",S$7=7," ",S$7=1,'CHAMPS NECESSAIRES'!$D$14,S$7=2,'CHAMPS NECESSAIRES'!$D$14,S$7=3,'CHAMPS NECESSAIRES'!$D$14,S$7=4,'CHAMPS NECESSAIRES'!$D$14,S$7=5,'CHAMPS NECESSAIRES'!$D$14)</f>
        <v>0.25000000000000006</v>
      </c>
      <c r="T10" s="94" cm="1">
        <f t="array" ref="T10">_xlfn.IFS(T$7=6," ",T$7=7," ",T$7=1,'CHAMPS NECESSAIRES'!$D$14,T$7=2,'CHAMPS NECESSAIRES'!$D$14,T$7=3,'CHAMPS NECESSAIRES'!$D$14,T$7=4,'CHAMPS NECESSAIRES'!$D$14,T$7=5,'CHAMPS NECESSAIRES'!$D$14)</f>
        <v>0.25000000000000006</v>
      </c>
      <c r="U10" s="94" cm="1">
        <f t="array" ref="U10">_xlfn.IFS(U$7=6," ",U$7=7," ",U$7=1,'CHAMPS NECESSAIRES'!$D$14,U$7=2,'CHAMPS NECESSAIRES'!$D$14,U$7=3,'CHAMPS NECESSAIRES'!$D$14,U$7=4,'CHAMPS NECESSAIRES'!$D$14,U$7=5,'CHAMPS NECESSAIRES'!$D$14)</f>
        <v>0.25000000000000006</v>
      </c>
      <c r="V10" s="94" cm="1">
        <f t="array" ref="V10">_xlfn.IFS(V$7=6," ",V$7=7," ",V$7=1,'CHAMPS NECESSAIRES'!$D$14,V$7=2,'CHAMPS NECESSAIRES'!$D$14,V$7=3,'CHAMPS NECESSAIRES'!$D$14,V$7=4,'CHAMPS NECESSAIRES'!$D$14,V$7=5,'CHAMPS NECESSAIRES'!$D$14)</f>
        <v>0.25000000000000006</v>
      </c>
      <c r="W10" s="94" t="str" cm="1">
        <f t="array" ref="W10">_xlfn.IFS(W$7=6," ",W$7=7," ",W$7=1,'CHAMPS NECESSAIRES'!$D$14,W$7=2,'CHAMPS NECESSAIRES'!$D$14,W$7=3,'CHAMPS NECESSAIRES'!$D$14,W$7=4,'CHAMPS NECESSAIRES'!$D$14,W$7=5,'CHAMPS NECESSAIRES'!$D$14)</f>
        <v xml:space="preserve"> </v>
      </c>
      <c r="X10" s="94" t="str" cm="1">
        <f t="array" ref="X10">_xlfn.IFS(X$7=6," ",X$7=7," ",X$7=1,'CHAMPS NECESSAIRES'!$D$14,X$7=2,'CHAMPS NECESSAIRES'!$D$14,X$7=3,'CHAMPS NECESSAIRES'!$D$14,X$7=4,'CHAMPS NECESSAIRES'!$D$14,X$7=5,'CHAMPS NECESSAIRES'!$D$14)</f>
        <v xml:space="preserve"> </v>
      </c>
      <c r="Y10" s="94" cm="1">
        <f t="array" ref="Y10">_xlfn.IFS(Y$7=6," ",Y$7=7," ",Y$7=1,'CHAMPS NECESSAIRES'!$D$14,Y$7=2,'CHAMPS NECESSAIRES'!$D$14,Y$7=3,'CHAMPS NECESSAIRES'!$D$14,Y$7=4,'CHAMPS NECESSAIRES'!$D$14,Y$7=5,'CHAMPS NECESSAIRES'!$D$14)</f>
        <v>0.25000000000000006</v>
      </c>
      <c r="Z10" s="94" cm="1">
        <f t="array" ref="Z10">_xlfn.IFS(Z$7=6," ",Z$7=7," ",Z$7=1,'CHAMPS NECESSAIRES'!$D$14,Z$7=2,'CHAMPS NECESSAIRES'!$D$14,Z$7=3,'CHAMPS NECESSAIRES'!$D$14,Z$7=4,'CHAMPS NECESSAIRES'!$D$14,Z$7=5,'CHAMPS NECESSAIRES'!$D$14)</f>
        <v>0.25000000000000006</v>
      </c>
      <c r="AA10" s="94" cm="1">
        <f t="array" ref="AA10">_xlfn.IFS(AA$7=6," ",AA$7=7," ",AA$7=1,'CHAMPS NECESSAIRES'!$D$14,AA$7=2,'CHAMPS NECESSAIRES'!$D$14,AA$7=3,'CHAMPS NECESSAIRES'!$D$14,AA$7=4,'CHAMPS NECESSAIRES'!$D$14,AA$7=5,'CHAMPS NECESSAIRES'!$D$14)</f>
        <v>0.25000000000000006</v>
      </c>
      <c r="AB10" s="94" cm="1">
        <f t="array" ref="AB10">_xlfn.IFS(AB$7=6," ",AB$7=7," ",AB$7=1,'CHAMPS NECESSAIRES'!$D$14,AB$7=2,'CHAMPS NECESSAIRES'!$D$14,AB$7=3,'CHAMPS NECESSAIRES'!$D$14,AB$7=4,'CHAMPS NECESSAIRES'!$D$14,AB$7=5,'CHAMPS NECESSAIRES'!$D$14)</f>
        <v>0.25000000000000006</v>
      </c>
      <c r="AC10" s="94" cm="1">
        <f t="array" ref="AC10">_xlfn.IFS(AC$7=6," ",AC$7=7," ",AC$7=1,'CHAMPS NECESSAIRES'!$D$14,AC$7=2,'CHAMPS NECESSAIRES'!$D$14,AC$7=3,'CHAMPS NECESSAIRES'!$D$14,AC$7=4,'CHAMPS NECESSAIRES'!$D$14,AC$7=5,'CHAMPS NECESSAIRES'!$D$14)</f>
        <v>0.25000000000000006</v>
      </c>
      <c r="AD10" s="94" t="str" cm="1">
        <f t="array" ref="AD10">_xlfn.IFS(AD$7=6," ",AD$7=7," ",AD$7=1,'CHAMPS NECESSAIRES'!$D$14,AD$7=2,'CHAMPS NECESSAIRES'!$D$14,AD$7=3,'CHAMPS NECESSAIRES'!$D$14,AD$7=4,'CHAMPS NECESSAIRES'!$D$14,AD$7=5,'CHAMPS NECESSAIRES'!$D$14)</f>
        <v xml:space="preserve"> </v>
      </c>
      <c r="AE10" s="94" t="str" cm="1">
        <f t="array" ref="AE10">_xlfn.IFS(AE$7=6," ",AE$7=7," ",AE$7=1,'CHAMPS NECESSAIRES'!$D$14,AE$7=2,'CHAMPS NECESSAIRES'!$D$14,AE$7=3,'CHAMPS NECESSAIRES'!$D$14,AE$7=4,'CHAMPS NECESSAIRES'!$D$14,AE$7=5,'CHAMPS NECESSAIRES'!$D$14)</f>
        <v xml:space="preserve"> </v>
      </c>
      <c r="AF10" s="94" cm="1">
        <f t="array" ref="AF10">_xlfn.IFS(AF$7=6," ",AF$7=7," ",AF$7=1,'CHAMPS NECESSAIRES'!$D$14,AF$7=2,'CHAMPS NECESSAIRES'!$D$14,AF$7=3,'CHAMPS NECESSAIRES'!$D$14,AF$7=4,'CHAMPS NECESSAIRES'!$D$14,AF$7=5,'CHAMPS NECESSAIRES'!$D$14)</f>
        <v>0.25000000000000006</v>
      </c>
      <c r="AG10" s="94" cm="1">
        <f t="array" ref="AG10">_xlfn.IFS(AG$7=6," ",AG$7=7," ",AG$7=1,'CHAMPS NECESSAIRES'!$D$14,AG$7=2,'CHAMPS NECESSAIRES'!$D$14,AG$7=3,'CHAMPS NECESSAIRES'!$D$14,AG$7=4,'CHAMPS NECESSAIRES'!$D$14,AG$7=5,'CHAMPS NECESSAIRES'!$D$14)</f>
        <v>0.25000000000000006</v>
      </c>
      <c r="AH10" s="94"/>
      <c r="AI10" s="94"/>
      <c r="AJ10" s="94"/>
      <c r="AK10" s="4" t="e">
        <f t="shared" ref="AK10:AK17" si="4">(F10*24)+(G10*24)+(H10*24)+(I10*24)+(J10*24)+(M10*24)+(N10*24)+(O10*24)+(P10*24)+(Q10*24)+(T10*24)+(U10*24)+(V10*24)+(W10*24)+(X10*24)+(AA10*24)+(AB10*24)+(AC10*24)+(AD10*24)+(AJ10*24)</f>
        <v>#VALUE!</v>
      </c>
      <c r="AL10" s="5" t="e">
        <f t="shared" ref="AL10:AL12" si="5">AK10/24</f>
        <v>#VALUE!</v>
      </c>
      <c r="AM10" s="26">
        <f t="shared" ref="AM10:AM17" si="6">SUM(F10:AJ10)</f>
        <v>5.0000000000000009</v>
      </c>
      <c r="AN10" s="27">
        <f t="shared" ref="AN10:AN17" si="7">AM10/4</f>
        <v>1.2500000000000002</v>
      </c>
      <c r="AO10" s="28">
        <f t="shared" ref="AO10:AO17" si="8">AN10*24</f>
        <v>30.000000000000007</v>
      </c>
      <c r="AP10" s="72">
        <f t="shared" ref="AP10:AP17" si="9">AO10*(1-$D$3)</f>
        <v>28.500000000000007</v>
      </c>
      <c r="AQ10" s="17">
        <f t="shared" si="3"/>
        <v>28</v>
      </c>
      <c r="AR10" s="18" t="s">
        <v>86</v>
      </c>
      <c r="AS10" s="32"/>
      <c r="AT10" s="32"/>
      <c r="AU10" s="32"/>
      <c r="AV10" s="32"/>
      <c r="AW10" s="32"/>
      <c r="AX10" s="32"/>
      <c r="AY10" s="32"/>
      <c r="AZ10" s="32"/>
      <c r="BA10" s="32"/>
    </row>
    <row r="11" spans="1:53" x14ac:dyDescent="0.35">
      <c r="A11" s="32"/>
      <c r="B11" s="51" t="s">
        <v>85</v>
      </c>
      <c r="C11" s="15" t="s">
        <v>85</v>
      </c>
      <c r="D11" s="51" t="s">
        <v>57</v>
      </c>
      <c r="E11" s="51" t="s">
        <v>62</v>
      </c>
      <c r="F11" s="94" cm="1">
        <f t="array" ref="F11">_xlfn.IFS(F$7=6," ",F$7=7," ",F$7=1,'CHAMPS NECESSAIRES'!$D$14,F$7=2,'CHAMPS NECESSAIRES'!$D$14,F$7=3,'CHAMPS NECESSAIRES'!$D$14,F$7=4,'CHAMPS NECESSAIRES'!$D$14,F$7=5,'CHAMPS NECESSAIRES'!$D$14)</f>
        <v>0.25000000000000006</v>
      </c>
      <c r="G11" s="94" cm="1">
        <f t="array" ref="G11">_xlfn.IFS(G$7=6," ",G$7=7," ",G$7=1,'CHAMPS NECESSAIRES'!$D$14,G$7=2,'CHAMPS NECESSAIRES'!$D$14,G$7=3,'CHAMPS NECESSAIRES'!$D$14,G$7=4,'CHAMPS NECESSAIRES'!$D$14,G$7=5,'CHAMPS NECESSAIRES'!$D$14)</f>
        <v>0.25000000000000006</v>
      </c>
      <c r="H11" s="94" cm="1">
        <f t="array" ref="H11">_xlfn.IFS(H$7=6," ",H$7=7," ",H$7=1,'CHAMPS NECESSAIRES'!$D$14,H$7=2,'CHAMPS NECESSAIRES'!$D$14,H$7=3,'CHAMPS NECESSAIRES'!$D$14,H$7=4,'CHAMPS NECESSAIRES'!$D$14,H$7=5,'CHAMPS NECESSAIRES'!$D$14)</f>
        <v>0.25000000000000006</v>
      </c>
      <c r="I11" s="94" t="str" cm="1">
        <f t="array" ref="I11">_xlfn.IFS(I$7=6," ",I$7=7," ",I$7=1,'CHAMPS NECESSAIRES'!$D$14,I$7=2,'CHAMPS NECESSAIRES'!$D$14,I$7=3,'CHAMPS NECESSAIRES'!$D$14,I$7=4,'CHAMPS NECESSAIRES'!$D$14,I$7=5,'CHAMPS NECESSAIRES'!$D$14)</f>
        <v xml:space="preserve"> </v>
      </c>
      <c r="J11" s="94" t="str" cm="1">
        <f t="array" ref="J11">_xlfn.IFS(J$7=6," ",J$7=7," ",J$7=1,'CHAMPS NECESSAIRES'!$D$14,J$7=2,'CHAMPS NECESSAIRES'!$D$14,J$7=3,'CHAMPS NECESSAIRES'!$D$14,J$7=4,'CHAMPS NECESSAIRES'!$D$14,J$7=5,'CHAMPS NECESSAIRES'!$D$14)</f>
        <v xml:space="preserve"> </v>
      </c>
      <c r="K11" s="94" cm="1">
        <f t="array" ref="K11">_xlfn.IFS(K$7=6," ",K$7=7," ",K$7=1,'CHAMPS NECESSAIRES'!$D$14,K$7=2,'CHAMPS NECESSAIRES'!$D$14,K$7=3,'CHAMPS NECESSAIRES'!$D$14,K$7=4,'CHAMPS NECESSAIRES'!$D$14,K$7=5,'CHAMPS NECESSAIRES'!$D$14)</f>
        <v>0.25000000000000006</v>
      </c>
      <c r="L11" s="94" cm="1">
        <f t="array" ref="L11">_xlfn.IFS(L$7=6," ",L$7=7," ",L$7=1,'CHAMPS NECESSAIRES'!$D$14,L$7=2,'CHAMPS NECESSAIRES'!$D$14,L$7=3,'CHAMPS NECESSAIRES'!$D$14,L$7=4,'CHAMPS NECESSAIRES'!$D$14,L$7=5,'CHAMPS NECESSAIRES'!$D$14)</f>
        <v>0.25000000000000006</v>
      </c>
      <c r="M11" s="94" cm="1">
        <f t="array" ref="M11">_xlfn.IFS(M$7=6," ",M$7=7," ",M$7=1,'CHAMPS NECESSAIRES'!$D$14,M$7=2,'CHAMPS NECESSAIRES'!$D$14,M$7=3,'CHAMPS NECESSAIRES'!$D$14,M$7=4,'CHAMPS NECESSAIRES'!$D$14,M$7=5,'CHAMPS NECESSAIRES'!$D$14)</f>
        <v>0.25000000000000006</v>
      </c>
      <c r="N11" s="94" cm="1">
        <f t="array" ref="N11">_xlfn.IFS(N$7=6," ",N$7=7," ",N$7=1,'CHAMPS NECESSAIRES'!$D$14,N$7=2,'CHAMPS NECESSAIRES'!$D$14,N$7=3,'CHAMPS NECESSAIRES'!$D$14,N$7=4,'CHAMPS NECESSAIRES'!$D$14,N$7=5,'CHAMPS NECESSAIRES'!$D$14)</f>
        <v>0.25000000000000006</v>
      </c>
      <c r="O11" s="94" cm="1">
        <f t="array" ref="O11">_xlfn.IFS(O$7=6," ",O$7=7," ",O$7=1,'CHAMPS NECESSAIRES'!$D$14,O$7=2,'CHAMPS NECESSAIRES'!$D$14,O$7=3,'CHAMPS NECESSAIRES'!$D$14,O$7=4,'CHAMPS NECESSAIRES'!$D$14,O$7=5,'CHAMPS NECESSAIRES'!$D$14)</f>
        <v>0.25000000000000006</v>
      </c>
      <c r="P11" s="94" t="str" cm="1">
        <f t="array" ref="P11">_xlfn.IFS(P$7=6," ",P$7=7," ",P$7=1,'CHAMPS NECESSAIRES'!$D$14,P$7=2,'CHAMPS NECESSAIRES'!$D$14,P$7=3,'CHAMPS NECESSAIRES'!$D$14,P$7=4,'CHAMPS NECESSAIRES'!$D$14,P$7=5,'CHAMPS NECESSAIRES'!$D$14)</f>
        <v xml:space="preserve"> </v>
      </c>
      <c r="Q11" s="94" t="str" cm="1">
        <f t="array" ref="Q11">_xlfn.IFS(Q$7=6," ",Q$7=7," ",Q$7=1,'CHAMPS NECESSAIRES'!$D$14,Q$7=2,'CHAMPS NECESSAIRES'!$D$14,Q$7=3,'CHAMPS NECESSAIRES'!$D$14,Q$7=4,'CHAMPS NECESSAIRES'!$D$14,Q$7=5,'CHAMPS NECESSAIRES'!$D$14)</f>
        <v xml:space="preserve"> </v>
      </c>
      <c r="R11" s="94" cm="1">
        <f t="array" ref="R11">_xlfn.IFS(R$7=6," ",R$7=7," ",R$7=1,'CHAMPS NECESSAIRES'!$D$14,R$7=2,'CHAMPS NECESSAIRES'!$D$14,R$7=3,'CHAMPS NECESSAIRES'!$D$14,R$7=4,'CHAMPS NECESSAIRES'!$D$14,R$7=5,'CHAMPS NECESSAIRES'!$D$14)</f>
        <v>0.25000000000000006</v>
      </c>
      <c r="S11" s="94" cm="1">
        <f t="array" ref="S11">_xlfn.IFS(S$7=6," ",S$7=7," ",S$7=1,'CHAMPS NECESSAIRES'!$D$14,S$7=2,'CHAMPS NECESSAIRES'!$D$14,S$7=3,'CHAMPS NECESSAIRES'!$D$14,S$7=4,'CHAMPS NECESSAIRES'!$D$14,S$7=5,'CHAMPS NECESSAIRES'!$D$14)</f>
        <v>0.25000000000000006</v>
      </c>
      <c r="T11" s="94" cm="1">
        <f t="array" ref="T11">_xlfn.IFS(T$7=6," ",T$7=7," ",T$7=1,'CHAMPS NECESSAIRES'!$D$14,T$7=2,'CHAMPS NECESSAIRES'!$D$14,T$7=3,'CHAMPS NECESSAIRES'!$D$14,T$7=4,'CHAMPS NECESSAIRES'!$D$14,T$7=5,'CHAMPS NECESSAIRES'!$D$14)</f>
        <v>0.25000000000000006</v>
      </c>
      <c r="U11" s="94" cm="1">
        <f t="array" ref="U11">_xlfn.IFS(U$7=6," ",U$7=7," ",U$7=1,'CHAMPS NECESSAIRES'!$D$14,U$7=2,'CHAMPS NECESSAIRES'!$D$14,U$7=3,'CHAMPS NECESSAIRES'!$D$14,U$7=4,'CHAMPS NECESSAIRES'!$D$14,U$7=5,'CHAMPS NECESSAIRES'!$D$14)</f>
        <v>0.25000000000000006</v>
      </c>
      <c r="V11" s="94" cm="1">
        <f t="array" ref="V11">_xlfn.IFS(V$7=6," ",V$7=7," ",V$7=1,'CHAMPS NECESSAIRES'!$D$14,V$7=2,'CHAMPS NECESSAIRES'!$D$14,V$7=3,'CHAMPS NECESSAIRES'!$D$14,V$7=4,'CHAMPS NECESSAIRES'!$D$14,V$7=5,'CHAMPS NECESSAIRES'!$D$14)</f>
        <v>0.25000000000000006</v>
      </c>
      <c r="W11" s="94" t="str" cm="1">
        <f t="array" ref="W11">_xlfn.IFS(W$7=6," ",W$7=7," ",W$7=1,'CHAMPS NECESSAIRES'!$D$14,W$7=2,'CHAMPS NECESSAIRES'!$D$14,W$7=3,'CHAMPS NECESSAIRES'!$D$14,W$7=4,'CHAMPS NECESSAIRES'!$D$14,W$7=5,'CHAMPS NECESSAIRES'!$D$14)</f>
        <v xml:space="preserve"> </v>
      </c>
      <c r="X11" s="94" t="str" cm="1">
        <f t="array" ref="X11">_xlfn.IFS(X$7=6," ",X$7=7," ",X$7=1,'CHAMPS NECESSAIRES'!$D$14,X$7=2,'CHAMPS NECESSAIRES'!$D$14,X$7=3,'CHAMPS NECESSAIRES'!$D$14,X$7=4,'CHAMPS NECESSAIRES'!$D$14,X$7=5,'CHAMPS NECESSAIRES'!$D$14)</f>
        <v xml:space="preserve"> </v>
      </c>
      <c r="Y11" s="94" cm="1">
        <f t="array" ref="Y11">_xlfn.IFS(Y$7=6," ",Y$7=7," ",Y$7=1,'CHAMPS NECESSAIRES'!$D$14,Y$7=2,'CHAMPS NECESSAIRES'!$D$14,Y$7=3,'CHAMPS NECESSAIRES'!$D$14,Y$7=4,'CHAMPS NECESSAIRES'!$D$14,Y$7=5,'CHAMPS NECESSAIRES'!$D$14)</f>
        <v>0.25000000000000006</v>
      </c>
      <c r="Z11" s="94" cm="1">
        <f t="array" ref="Z11">_xlfn.IFS(Z$7=6," ",Z$7=7," ",Z$7=1,'CHAMPS NECESSAIRES'!$D$14,Z$7=2,'CHAMPS NECESSAIRES'!$D$14,Z$7=3,'CHAMPS NECESSAIRES'!$D$14,Z$7=4,'CHAMPS NECESSAIRES'!$D$14,Z$7=5,'CHAMPS NECESSAIRES'!$D$14)</f>
        <v>0.25000000000000006</v>
      </c>
      <c r="AA11" s="94" cm="1">
        <f t="array" ref="AA11">_xlfn.IFS(AA$7=6," ",AA$7=7," ",AA$7=1,'CHAMPS NECESSAIRES'!$D$14,AA$7=2,'CHAMPS NECESSAIRES'!$D$14,AA$7=3,'CHAMPS NECESSAIRES'!$D$14,AA$7=4,'CHAMPS NECESSAIRES'!$D$14,AA$7=5,'CHAMPS NECESSAIRES'!$D$14)</f>
        <v>0.25000000000000006</v>
      </c>
      <c r="AB11" s="94" cm="1">
        <f t="array" ref="AB11">_xlfn.IFS(AB$7=6," ",AB$7=7," ",AB$7=1,'CHAMPS NECESSAIRES'!$D$14,AB$7=2,'CHAMPS NECESSAIRES'!$D$14,AB$7=3,'CHAMPS NECESSAIRES'!$D$14,AB$7=4,'CHAMPS NECESSAIRES'!$D$14,AB$7=5,'CHAMPS NECESSAIRES'!$D$14)</f>
        <v>0.25000000000000006</v>
      </c>
      <c r="AC11" s="94" cm="1">
        <f t="array" ref="AC11">_xlfn.IFS(AC$7=6," ",AC$7=7," ",AC$7=1,'CHAMPS NECESSAIRES'!$D$14,AC$7=2,'CHAMPS NECESSAIRES'!$D$14,AC$7=3,'CHAMPS NECESSAIRES'!$D$14,AC$7=4,'CHAMPS NECESSAIRES'!$D$14,AC$7=5,'CHAMPS NECESSAIRES'!$D$14)</f>
        <v>0.25000000000000006</v>
      </c>
      <c r="AD11" s="94" t="str" cm="1">
        <f t="array" ref="AD11">_xlfn.IFS(AD$7=6," ",AD$7=7," ",AD$7=1,'CHAMPS NECESSAIRES'!$D$14,AD$7=2,'CHAMPS NECESSAIRES'!$D$14,AD$7=3,'CHAMPS NECESSAIRES'!$D$14,AD$7=4,'CHAMPS NECESSAIRES'!$D$14,AD$7=5,'CHAMPS NECESSAIRES'!$D$14)</f>
        <v xml:space="preserve"> </v>
      </c>
      <c r="AE11" s="94" t="str" cm="1">
        <f t="array" ref="AE11">_xlfn.IFS(AE$7=6," ",AE$7=7," ",AE$7=1,'CHAMPS NECESSAIRES'!$D$14,AE$7=2,'CHAMPS NECESSAIRES'!$D$14,AE$7=3,'CHAMPS NECESSAIRES'!$D$14,AE$7=4,'CHAMPS NECESSAIRES'!$D$14,AE$7=5,'CHAMPS NECESSAIRES'!$D$14)</f>
        <v xml:space="preserve"> </v>
      </c>
      <c r="AF11" s="94" cm="1">
        <f t="array" ref="AF11">_xlfn.IFS(AF$7=6," ",AF$7=7," ",AF$7=1,'CHAMPS NECESSAIRES'!$D$14,AF$7=2,'CHAMPS NECESSAIRES'!$D$14,AF$7=3,'CHAMPS NECESSAIRES'!$D$14,AF$7=4,'CHAMPS NECESSAIRES'!$D$14,AF$7=5,'CHAMPS NECESSAIRES'!$D$14)</f>
        <v>0.25000000000000006</v>
      </c>
      <c r="AG11" s="94" cm="1">
        <f t="array" ref="AG11">_xlfn.IFS(AG$7=6," ",AG$7=7," ",AG$7=1,'CHAMPS NECESSAIRES'!$D$14,AG$7=2,'CHAMPS NECESSAIRES'!$D$14,AG$7=3,'CHAMPS NECESSAIRES'!$D$14,AG$7=4,'CHAMPS NECESSAIRES'!$D$14,AG$7=5,'CHAMPS NECESSAIRES'!$D$14)</f>
        <v>0.25000000000000006</v>
      </c>
      <c r="AH11" s="94"/>
      <c r="AI11" s="94"/>
      <c r="AJ11" s="94"/>
      <c r="AK11" s="4" t="e">
        <f t="shared" si="4"/>
        <v>#VALUE!</v>
      </c>
      <c r="AL11" s="5" t="e">
        <f t="shared" si="5"/>
        <v>#VALUE!</v>
      </c>
      <c r="AM11" s="26">
        <f t="shared" si="6"/>
        <v>5.0000000000000009</v>
      </c>
      <c r="AN11" s="27">
        <f t="shared" si="7"/>
        <v>1.2500000000000002</v>
      </c>
      <c r="AO11" s="28">
        <f t="shared" si="8"/>
        <v>30.000000000000007</v>
      </c>
      <c r="AP11" s="72">
        <f t="shared" si="9"/>
        <v>28.500000000000007</v>
      </c>
      <c r="AQ11" s="17">
        <f t="shared" si="3"/>
        <v>28</v>
      </c>
      <c r="AR11" s="18" t="s">
        <v>86</v>
      </c>
      <c r="AS11" s="32"/>
      <c r="AT11" s="32"/>
      <c r="AU11" s="32"/>
      <c r="AV11" s="32"/>
      <c r="AW11" s="32"/>
      <c r="AX11" s="32"/>
      <c r="AY11" s="32"/>
      <c r="AZ11" s="32"/>
      <c r="BA11" s="32"/>
    </row>
    <row r="12" spans="1:53" x14ac:dyDescent="0.35">
      <c r="A12" s="32"/>
      <c r="B12" s="51" t="s">
        <v>85</v>
      </c>
      <c r="C12" s="15" t="s">
        <v>85</v>
      </c>
      <c r="D12" s="51" t="s">
        <v>57</v>
      </c>
      <c r="E12" s="51" t="s">
        <v>62</v>
      </c>
      <c r="F12" s="94" cm="1">
        <f t="array" ref="F12">_xlfn.IFS(F$7=6," ",F$7=7," ",F$7=1,'CHAMPS NECESSAIRES'!$D$14,F$7=2,'CHAMPS NECESSAIRES'!$D$14,F$7=3,'CHAMPS NECESSAIRES'!$D$14,F$7=4,'CHAMPS NECESSAIRES'!$D$14,F$7=5,'CHAMPS NECESSAIRES'!$D$14)</f>
        <v>0.25000000000000006</v>
      </c>
      <c r="G12" s="94" cm="1">
        <f t="array" ref="G12">_xlfn.IFS(G$7=6," ",G$7=7," ",G$7=1,'CHAMPS NECESSAIRES'!$D$14,G$7=2,'CHAMPS NECESSAIRES'!$D$14,G$7=3,'CHAMPS NECESSAIRES'!$D$14,G$7=4,'CHAMPS NECESSAIRES'!$D$14,G$7=5,'CHAMPS NECESSAIRES'!$D$14)</f>
        <v>0.25000000000000006</v>
      </c>
      <c r="H12" s="94" cm="1">
        <f t="array" ref="H12">_xlfn.IFS(H$7=6," ",H$7=7," ",H$7=1,'CHAMPS NECESSAIRES'!$D$14,H$7=2,'CHAMPS NECESSAIRES'!$D$14,H$7=3,'CHAMPS NECESSAIRES'!$D$14,H$7=4,'CHAMPS NECESSAIRES'!$D$14,H$7=5,'CHAMPS NECESSAIRES'!$D$14)</f>
        <v>0.25000000000000006</v>
      </c>
      <c r="I12" s="94" t="str" cm="1">
        <f t="array" ref="I12">_xlfn.IFS(I$7=6," ",I$7=7," ",I$7=1,'CHAMPS NECESSAIRES'!$D$14,I$7=2,'CHAMPS NECESSAIRES'!$D$14,I$7=3,'CHAMPS NECESSAIRES'!$D$14,I$7=4,'CHAMPS NECESSAIRES'!$D$14,I$7=5,'CHAMPS NECESSAIRES'!$D$14)</f>
        <v xml:space="preserve"> </v>
      </c>
      <c r="J12" s="94" t="str" cm="1">
        <f t="array" ref="J12">_xlfn.IFS(J$7=6," ",J$7=7," ",J$7=1,'CHAMPS NECESSAIRES'!$D$14,J$7=2,'CHAMPS NECESSAIRES'!$D$14,J$7=3,'CHAMPS NECESSAIRES'!$D$14,J$7=4,'CHAMPS NECESSAIRES'!$D$14,J$7=5,'CHAMPS NECESSAIRES'!$D$14)</f>
        <v xml:space="preserve"> </v>
      </c>
      <c r="K12" s="94" cm="1">
        <f t="array" ref="K12">_xlfn.IFS(K$7=6," ",K$7=7," ",K$7=1,'CHAMPS NECESSAIRES'!$D$14,K$7=2,'CHAMPS NECESSAIRES'!$D$14,K$7=3,'CHAMPS NECESSAIRES'!$D$14,K$7=4,'CHAMPS NECESSAIRES'!$D$14,K$7=5,'CHAMPS NECESSAIRES'!$D$14)</f>
        <v>0.25000000000000006</v>
      </c>
      <c r="L12" s="94" cm="1">
        <f t="array" ref="L12">_xlfn.IFS(L$7=6," ",L$7=7," ",L$7=1,'CHAMPS NECESSAIRES'!$D$14,L$7=2,'CHAMPS NECESSAIRES'!$D$14,L$7=3,'CHAMPS NECESSAIRES'!$D$14,L$7=4,'CHAMPS NECESSAIRES'!$D$14,L$7=5,'CHAMPS NECESSAIRES'!$D$14)</f>
        <v>0.25000000000000006</v>
      </c>
      <c r="M12" s="94" cm="1">
        <f t="array" ref="M12">_xlfn.IFS(M$7=6," ",M$7=7," ",M$7=1,'CHAMPS NECESSAIRES'!$D$14,M$7=2,'CHAMPS NECESSAIRES'!$D$14,M$7=3,'CHAMPS NECESSAIRES'!$D$14,M$7=4,'CHAMPS NECESSAIRES'!$D$14,M$7=5,'CHAMPS NECESSAIRES'!$D$14)</f>
        <v>0.25000000000000006</v>
      </c>
      <c r="N12" s="94" cm="1">
        <f t="array" ref="N12">_xlfn.IFS(N$7=6," ",N$7=7," ",N$7=1,'CHAMPS NECESSAIRES'!$D$14,N$7=2,'CHAMPS NECESSAIRES'!$D$14,N$7=3,'CHAMPS NECESSAIRES'!$D$14,N$7=4,'CHAMPS NECESSAIRES'!$D$14,N$7=5,'CHAMPS NECESSAIRES'!$D$14)</f>
        <v>0.25000000000000006</v>
      </c>
      <c r="O12" s="94" cm="1">
        <f t="array" ref="O12">_xlfn.IFS(O$7=6," ",O$7=7," ",O$7=1,'CHAMPS NECESSAIRES'!$D$14,O$7=2,'CHAMPS NECESSAIRES'!$D$14,O$7=3,'CHAMPS NECESSAIRES'!$D$14,O$7=4,'CHAMPS NECESSAIRES'!$D$14,O$7=5,'CHAMPS NECESSAIRES'!$D$14)</f>
        <v>0.25000000000000006</v>
      </c>
      <c r="P12" s="94" t="str" cm="1">
        <f t="array" ref="P12">_xlfn.IFS(P$7=6," ",P$7=7," ",P$7=1,'CHAMPS NECESSAIRES'!$D$14,P$7=2,'CHAMPS NECESSAIRES'!$D$14,P$7=3,'CHAMPS NECESSAIRES'!$D$14,P$7=4,'CHAMPS NECESSAIRES'!$D$14,P$7=5,'CHAMPS NECESSAIRES'!$D$14)</f>
        <v xml:space="preserve"> </v>
      </c>
      <c r="Q12" s="94" t="str" cm="1">
        <f t="array" ref="Q12">_xlfn.IFS(Q$7=6," ",Q$7=7," ",Q$7=1,'CHAMPS NECESSAIRES'!$D$14,Q$7=2,'CHAMPS NECESSAIRES'!$D$14,Q$7=3,'CHAMPS NECESSAIRES'!$D$14,Q$7=4,'CHAMPS NECESSAIRES'!$D$14,Q$7=5,'CHAMPS NECESSAIRES'!$D$14)</f>
        <v xml:space="preserve"> </v>
      </c>
      <c r="R12" s="94" cm="1">
        <f t="array" ref="R12">_xlfn.IFS(R$7=6," ",R$7=7," ",R$7=1,'CHAMPS NECESSAIRES'!$D$14,R$7=2,'CHAMPS NECESSAIRES'!$D$14,R$7=3,'CHAMPS NECESSAIRES'!$D$14,R$7=4,'CHAMPS NECESSAIRES'!$D$14,R$7=5,'CHAMPS NECESSAIRES'!$D$14)</f>
        <v>0.25000000000000006</v>
      </c>
      <c r="S12" s="94" cm="1">
        <f t="array" ref="S12">_xlfn.IFS(S$7=6," ",S$7=7," ",S$7=1,'CHAMPS NECESSAIRES'!$D$14,S$7=2,'CHAMPS NECESSAIRES'!$D$14,S$7=3,'CHAMPS NECESSAIRES'!$D$14,S$7=4,'CHAMPS NECESSAIRES'!$D$14,S$7=5,'CHAMPS NECESSAIRES'!$D$14)</f>
        <v>0.25000000000000006</v>
      </c>
      <c r="T12" s="94" cm="1">
        <f t="array" ref="T12">_xlfn.IFS(T$7=6," ",T$7=7," ",T$7=1,'CHAMPS NECESSAIRES'!$D$14,T$7=2,'CHAMPS NECESSAIRES'!$D$14,T$7=3,'CHAMPS NECESSAIRES'!$D$14,T$7=4,'CHAMPS NECESSAIRES'!$D$14,T$7=5,'CHAMPS NECESSAIRES'!$D$14)</f>
        <v>0.25000000000000006</v>
      </c>
      <c r="U12" s="94" cm="1">
        <f t="array" ref="U12">_xlfn.IFS(U$7=6," ",U$7=7," ",U$7=1,'CHAMPS NECESSAIRES'!$D$14,U$7=2,'CHAMPS NECESSAIRES'!$D$14,U$7=3,'CHAMPS NECESSAIRES'!$D$14,U$7=4,'CHAMPS NECESSAIRES'!$D$14,U$7=5,'CHAMPS NECESSAIRES'!$D$14)</f>
        <v>0.25000000000000006</v>
      </c>
      <c r="V12" s="94" cm="1">
        <f t="array" ref="V12">_xlfn.IFS(V$7=6," ",V$7=7," ",V$7=1,'CHAMPS NECESSAIRES'!$D$14,V$7=2,'CHAMPS NECESSAIRES'!$D$14,V$7=3,'CHAMPS NECESSAIRES'!$D$14,V$7=4,'CHAMPS NECESSAIRES'!$D$14,V$7=5,'CHAMPS NECESSAIRES'!$D$14)</f>
        <v>0.25000000000000006</v>
      </c>
      <c r="W12" s="94" t="str" cm="1">
        <f t="array" ref="W12">_xlfn.IFS(W$7=6," ",W$7=7," ",W$7=1,'CHAMPS NECESSAIRES'!$D$14,W$7=2,'CHAMPS NECESSAIRES'!$D$14,W$7=3,'CHAMPS NECESSAIRES'!$D$14,W$7=4,'CHAMPS NECESSAIRES'!$D$14,W$7=5,'CHAMPS NECESSAIRES'!$D$14)</f>
        <v xml:space="preserve"> </v>
      </c>
      <c r="X12" s="94" t="str" cm="1">
        <f t="array" ref="X12">_xlfn.IFS(X$7=6," ",X$7=7," ",X$7=1,'CHAMPS NECESSAIRES'!$D$14,X$7=2,'CHAMPS NECESSAIRES'!$D$14,X$7=3,'CHAMPS NECESSAIRES'!$D$14,X$7=4,'CHAMPS NECESSAIRES'!$D$14,X$7=5,'CHAMPS NECESSAIRES'!$D$14)</f>
        <v xml:space="preserve"> </v>
      </c>
      <c r="Y12" s="94" cm="1">
        <f t="array" ref="Y12">_xlfn.IFS(Y$7=6," ",Y$7=7," ",Y$7=1,'CHAMPS NECESSAIRES'!$D$14,Y$7=2,'CHAMPS NECESSAIRES'!$D$14,Y$7=3,'CHAMPS NECESSAIRES'!$D$14,Y$7=4,'CHAMPS NECESSAIRES'!$D$14,Y$7=5,'CHAMPS NECESSAIRES'!$D$14)</f>
        <v>0.25000000000000006</v>
      </c>
      <c r="Z12" s="94" cm="1">
        <f t="array" ref="Z12">_xlfn.IFS(Z$7=6," ",Z$7=7," ",Z$7=1,'CHAMPS NECESSAIRES'!$D$14,Z$7=2,'CHAMPS NECESSAIRES'!$D$14,Z$7=3,'CHAMPS NECESSAIRES'!$D$14,Z$7=4,'CHAMPS NECESSAIRES'!$D$14,Z$7=5,'CHAMPS NECESSAIRES'!$D$14)</f>
        <v>0.25000000000000006</v>
      </c>
      <c r="AA12" s="94" cm="1">
        <f t="array" ref="AA12">_xlfn.IFS(AA$7=6," ",AA$7=7," ",AA$7=1,'CHAMPS NECESSAIRES'!$D$14,AA$7=2,'CHAMPS NECESSAIRES'!$D$14,AA$7=3,'CHAMPS NECESSAIRES'!$D$14,AA$7=4,'CHAMPS NECESSAIRES'!$D$14,AA$7=5,'CHAMPS NECESSAIRES'!$D$14)</f>
        <v>0.25000000000000006</v>
      </c>
      <c r="AB12" s="94" cm="1">
        <f t="array" ref="AB12">_xlfn.IFS(AB$7=6," ",AB$7=7," ",AB$7=1,'CHAMPS NECESSAIRES'!$D$14,AB$7=2,'CHAMPS NECESSAIRES'!$D$14,AB$7=3,'CHAMPS NECESSAIRES'!$D$14,AB$7=4,'CHAMPS NECESSAIRES'!$D$14,AB$7=5,'CHAMPS NECESSAIRES'!$D$14)</f>
        <v>0.25000000000000006</v>
      </c>
      <c r="AC12" s="94" cm="1">
        <f t="array" ref="AC12">_xlfn.IFS(AC$7=6," ",AC$7=7," ",AC$7=1,'CHAMPS NECESSAIRES'!$D$14,AC$7=2,'CHAMPS NECESSAIRES'!$D$14,AC$7=3,'CHAMPS NECESSAIRES'!$D$14,AC$7=4,'CHAMPS NECESSAIRES'!$D$14,AC$7=5,'CHAMPS NECESSAIRES'!$D$14)</f>
        <v>0.25000000000000006</v>
      </c>
      <c r="AD12" s="94" t="str" cm="1">
        <f t="array" ref="AD12">_xlfn.IFS(AD$7=6," ",AD$7=7," ",AD$7=1,'CHAMPS NECESSAIRES'!$D$14,AD$7=2,'CHAMPS NECESSAIRES'!$D$14,AD$7=3,'CHAMPS NECESSAIRES'!$D$14,AD$7=4,'CHAMPS NECESSAIRES'!$D$14,AD$7=5,'CHAMPS NECESSAIRES'!$D$14)</f>
        <v xml:space="preserve"> </v>
      </c>
      <c r="AE12" s="94" t="str" cm="1">
        <f t="array" ref="AE12">_xlfn.IFS(AE$7=6," ",AE$7=7," ",AE$7=1,'CHAMPS NECESSAIRES'!$D$14,AE$7=2,'CHAMPS NECESSAIRES'!$D$14,AE$7=3,'CHAMPS NECESSAIRES'!$D$14,AE$7=4,'CHAMPS NECESSAIRES'!$D$14,AE$7=5,'CHAMPS NECESSAIRES'!$D$14)</f>
        <v xml:space="preserve"> </v>
      </c>
      <c r="AF12" s="94" cm="1">
        <f t="array" ref="AF12">_xlfn.IFS(AF$7=6," ",AF$7=7," ",AF$7=1,'CHAMPS NECESSAIRES'!$D$14,AF$7=2,'CHAMPS NECESSAIRES'!$D$14,AF$7=3,'CHAMPS NECESSAIRES'!$D$14,AF$7=4,'CHAMPS NECESSAIRES'!$D$14,AF$7=5,'CHAMPS NECESSAIRES'!$D$14)</f>
        <v>0.25000000000000006</v>
      </c>
      <c r="AG12" s="94" cm="1">
        <f t="array" ref="AG12">_xlfn.IFS(AG$7=6," ",AG$7=7," ",AG$7=1,'CHAMPS NECESSAIRES'!$D$14,AG$7=2,'CHAMPS NECESSAIRES'!$D$14,AG$7=3,'CHAMPS NECESSAIRES'!$D$14,AG$7=4,'CHAMPS NECESSAIRES'!$D$14,AG$7=5,'CHAMPS NECESSAIRES'!$D$14)</f>
        <v>0.25000000000000006</v>
      </c>
      <c r="AH12" s="94"/>
      <c r="AI12" s="94"/>
      <c r="AJ12" s="94"/>
      <c r="AK12" s="4" t="e">
        <f t="shared" si="4"/>
        <v>#VALUE!</v>
      </c>
      <c r="AL12" s="5" t="e">
        <f t="shared" si="5"/>
        <v>#VALUE!</v>
      </c>
      <c r="AM12" s="26">
        <f t="shared" si="6"/>
        <v>5.0000000000000009</v>
      </c>
      <c r="AN12" s="27">
        <f t="shared" si="7"/>
        <v>1.2500000000000002</v>
      </c>
      <c r="AO12" s="28">
        <f t="shared" si="8"/>
        <v>30.000000000000007</v>
      </c>
      <c r="AP12" s="72">
        <f t="shared" si="9"/>
        <v>28.500000000000007</v>
      </c>
      <c r="AQ12" s="17">
        <f t="shared" si="3"/>
        <v>28</v>
      </c>
      <c r="AR12" s="18" t="s">
        <v>86</v>
      </c>
      <c r="AS12" s="32"/>
      <c r="AT12" s="32"/>
      <c r="AU12" s="32"/>
      <c r="AV12" s="32"/>
      <c r="AW12" s="32"/>
      <c r="AX12" s="32"/>
      <c r="AY12" s="32"/>
      <c r="AZ12" s="32"/>
      <c r="BA12" s="32"/>
    </row>
    <row r="13" spans="1:53" x14ac:dyDescent="0.35">
      <c r="A13" s="32"/>
      <c r="B13" s="51" t="s">
        <v>85</v>
      </c>
      <c r="C13" s="15" t="s">
        <v>85</v>
      </c>
      <c r="D13" s="51" t="s">
        <v>57</v>
      </c>
      <c r="E13" s="51" t="s">
        <v>62</v>
      </c>
      <c r="F13" s="94" cm="1">
        <f t="array" ref="F13">_xlfn.IFS(F$7=6," ",F$7=7," ",F$7=1,'CHAMPS NECESSAIRES'!$D$14,F$7=2,'CHAMPS NECESSAIRES'!$D$14,F$7=3,'CHAMPS NECESSAIRES'!$D$14,F$7=4,'CHAMPS NECESSAIRES'!$D$14,F$7=5,'CHAMPS NECESSAIRES'!$D$14)</f>
        <v>0.25000000000000006</v>
      </c>
      <c r="G13" s="94" cm="1">
        <f t="array" ref="G13">_xlfn.IFS(G$7=6," ",G$7=7," ",G$7=1,'CHAMPS NECESSAIRES'!$D$14,G$7=2,'CHAMPS NECESSAIRES'!$D$14,G$7=3,'CHAMPS NECESSAIRES'!$D$14,G$7=4,'CHAMPS NECESSAIRES'!$D$14,G$7=5,'CHAMPS NECESSAIRES'!$D$14)</f>
        <v>0.25000000000000006</v>
      </c>
      <c r="H13" s="94" cm="1">
        <f t="array" ref="H13">_xlfn.IFS(H$7=6," ",H$7=7," ",H$7=1,'CHAMPS NECESSAIRES'!$D$14,H$7=2,'CHAMPS NECESSAIRES'!$D$14,H$7=3,'CHAMPS NECESSAIRES'!$D$14,H$7=4,'CHAMPS NECESSAIRES'!$D$14,H$7=5,'CHAMPS NECESSAIRES'!$D$14)</f>
        <v>0.25000000000000006</v>
      </c>
      <c r="I13" s="94" t="str" cm="1">
        <f t="array" ref="I13">_xlfn.IFS(I$7=6," ",I$7=7," ",I$7=1,'CHAMPS NECESSAIRES'!$D$14,I$7=2,'CHAMPS NECESSAIRES'!$D$14,I$7=3,'CHAMPS NECESSAIRES'!$D$14,I$7=4,'CHAMPS NECESSAIRES'!$D$14,I$7=5,'CHAMPS NECESSAIRES'!$D$14)</f>
        <v xml:space="preserve"> </v>
      </c>
      <c r="J13" s="94" t="str" cm="1">
        <f t="array" ref="J13">_xlfn.IFS(J$7=6," ",J$7=7," ",J$7=1,'CHAMPS NECESSAIRES'!$D$14,J$7=2,'CHAMPS NECESSAIRES'!$D$14,J$7=3,'CHAMPS NECESSAIRES'!$D$14,J$7=4,'CHAMPS NECESSAIRES'!$D$14,J$7=5,'CHAMPS NECESSAIRES'!$D$14)</f>
        <v xml:space="preserve"> </v>
      </c>
      <c r="K13" s="94" cm="1">
        <f t="array" ref="K13">_xlfn.IFS(K$7=6," ",K$7=7," ",K$7=1,'CHAMPS NECESSAIRES'!$D$14,K$7=2,'CHAMPS NECESSAIRES'!$D$14,K$7=3,'CHAMPS NECESSAIRES'!$D$14,K$7=4,'CHAMPS NECESSAIRES'!$D$14,K$7=5,'CHAMPS NECESSAIRES'!$D$14)</f>
        <v>0.25000000000000006</v>
      </c>
      <c r="L13" s="94" cm="1">
        <f t="array" ref="L13">_xlfn.IFS(L$7=6," ",L$7=7," ",L$7=1,'CHAMPS NECESSAIRES'!$D$14,L$7=2,'CHAMPS NECESSAIRES'!$D$14,L$7=3,'CHAMPS NECESSAIRES'!$D$14,L$7=4,'CHAMPS NECESSAIRES'!$D$14,L$7=5,'CHAMPS NECESSAIRES'!$D$14)</f>
        <v>0.25000000000000006</v>
      </c>
      <c r="M13" s="94" cm="1">
        <f t="array" ref="M13">_xlfn.IFS(M$7=6," ",M$7=7," ",M$7=1,'CHAMPS NECESSAIRES'!$D$14,M$7=2,'CHAMPS NECESSAIRES'!$D$14,M$7=3,'CHAMPS NECESSAIRES'!$D$14,M$7=4,'CHAMPS NECESSAIRES'!$D$14,M$7=5,'CHAMPS NECESSAIRES'!$D$14)</f>
        <v>0.25000000000000006</v>
      </c>
      <c r="N13" s="94" cm="1">
        <f t="array" ref="N13">_xlfn.IFS(N$7=6," ",N$7=7," ",N$7=1,'CHAMPS NECESSAIRES'!$D$14,N$7=2,'CHAMPS NECESSAIRES'!$D$14,N$7=3,'CHAMPS NECESSAIRES'!$D$14,N$7=4,'CHAMPS NECESSAIRES'!$D$14,N$7=5,'CHAMPS NECESSAIRES'!$D$14)</f>
        <v>0.25000000000000006</v>
      </c>
      <c r="O13" s="94" cm="1">
        <f t="array" ref="O13">_xlfn.IFS(O$7=6," ",O$7=7," ",O$7=1,'CHAMPS NECESSAIRES'!$D$14,O$7=2,'CHAMPS NECESSAIRES'!$D$14,O$7=3,'CHAMPS NECESSAIRES'!$D$14,O$7=4,'CHAMPS NECESSAIRES'!$D$14,O$7=5,'CHAMPS NECESSAIRES'!$D$14)</f>
        <v>0.25000000000000006</v>
      </c>
      <c r="P13" s="94" t="str" cm="1">
        <f t="array" ref="P13">_xlfn.IFS(P$7=6," ",P$7=7," ",P$7=1,'CHAMPS NECESSAIRES'!$D$14,P$7=2,'CHAMPS NECESSAIRES'!$D$14,P$7=3,'CHAMPS NECESSAIRES'!$D$14,P$7=4,'CHAMPS NECESSAIRES'!$D$14,P$7=5,'CHAMPS NECESSAIRES'!$D$14)</f>
        <v xml:space="preserve"> </v>
      </c>
      <c r="Q13" s="94" t="str" cm="1">
        <f t="array" ref="Q13">_xlfn.IFS(Q$7=6," ",Q$7=7," ",Q$7=1,'CHAMPS NECESSAIRES'!$D$14,Q$7=2,'CHAMPS NECESSAIRES'!$D$14,Q$7=3,'CHAMPS NECESSAIRES'!$D$14,Q$7=4,'CHAMPS NECESSAIRES'!$D$14,Q$7=5,'CHAMPS NECESSAIRES'!$D$14)</f>
        <v xml:space="preserve"> </v>
      </c>
      <c r="R13" s="94" cm="1">
        <f t="array" ref="R13">_xlfn.IFS(R$7=6," ",R$7=7," ",R$7=1,'CHAMPS NECESSAIRES'!$D$14,R$7=2,'CHAMPS NECESSAIRES'!$D$14,R$7=3,'CHAMPS NECESSAIRES'!$D$14,R$7=4,'CHAMPS NECESSAIRES'!$D$14,R$7=5,'CHAMPS NECESSAIRES'!$D$14)</f>
        <v>0.25000000000000006</v>
      </c>
      <c r="S13" s="94" cm="1">
        <f t="array" ref="S13">_xlfn.IFS(S$7=6," ",S$7=7," ",S$7=1,'CHAMPS NECESSAIRES'!$D$14,S$7=2,'CHAMPS NECESSAIRES'!$D$14,S$7=3,'CHAMPS NECESSAIRES'!$D$14,S$7=4,'CHAMPS NECESSAIRES'!$D$14,S$7=5,'CHAMPS NECESSAIRES'!$D$14)</f>
        <v>0.25000000000000006</v>
      </c>
      <c r="T13" s="94" cm="1">
        <f t="array" ref="T13">_xlfn.IFS(T$7=6," ",T$7=7," ",T$7=1,'CHAMPS NECESSAIRES'!$D$14,T$7=2,'CHAMPS NECESSAIRES'!$D$14,T$7=3,'CHAMPS NECESSAIRES'!$D$14,T$7=4,'CHAMPS NECESSAIRES'!$D$14,T$7=5,'CHAMPS NECESSAIRES'!$D$14)</f>
        <v>0.25000000000000006</v>
      </c>
      <c r="U13" s="94" cm="1">
        <f t="array" ref="U13">_xlfn.IFS(U$7=6," ",U$7=7," ",U$7=1,'CHAMPS NECESSAIRES'!$D$14,U$7=2,'CHAMPS NECESSAIRES'!$D$14,U$7=3,'CHAMPS NECESSAIRES'!$D$14,U$7=4,'CHAMPS NECESSAIRES'!$D$14,U$7=5,'CHAMPS NECESSAIRES'!$D$14)</f>
        <v>0.25000000000000006</v>
      </c>
      <c r="V13" s="94" cm="1">
        <f t="array" ref="V13">_xlfn.IFS(V$7=6," ",V$7=7," ",V$7=1,'CHAMPS NECESSAIRES'!$D$14,V$7=2,'CHAMPS NECESSAIRES'!$D$14,V$7=3,'CHAMPS NECESSAIRES'!$D$14,V$7=4,'CHAMPS NECESSAIRES'!$D$14,V$7=5,'CHAMPS NECESSAIRES'!$D$14)</f>
        <v>0.25000000000000006</v>
      </c>
      <c r="W13" s="94" t="str" cm="1">
        <f t="array" ref="W13">_xlfn.IFS(W$7=6," ",W$7=7," ",W$7=1,'CHAMPS NECESSAIRES'!$D$14,W$7=2,'CHAMPS NECESSAIRES'!$D$14,W$7=3,'CHAMPS NECESSAIRES'!$D$14,W$7=4,'CHAMPS NECESSAIRES'!$D$14,W$7=5,'CHAMPS NECESSAIRES'!$D$14)</f>
        <v xml:space="preserve"> </v>
      </c>
      <c r="X13" s="94" t="str" cm="1">
        <f t="array" ref="X13">_xlfn.IFS(X$7=6," ",X$7=7," ",X$7=1,'CHAMPS NECESSAIRES'!$D$14,X$7=2,'CHAMPS NECESSAIRES'!$D$14,X$7=3,'CHAMPS NECESSAIRES'!$D$14,X$7=4,'CHAMPS NECESSAIRES'!$D$14,X$7=5,'CHAMPS NECESSAIRES'!$D$14)</f>
        <v xml:space="preserve"> </v>
      </c>
      <c r="Y13" s="94" cm="1">
        <f t="array" ref="Y13">_xlfn.IFS(Y$7=6," ",Y$7=7," ",Y$7=1,'CHAMPS NECESSAIRES'!$D$14,Y$7=2,'CHAMPS NECESSAIRES'!$D$14,Y$7=3,'CHAMPS NECESSAIRES'!$D$14,Y$7=4,'CHAMPS NECESSAIRES'!$D$14,Y$7=5,'CHAMPS NECESSAIRES'!$D$14)</f>
        <v>0.25000000000000006</v>
      </c>
      <c r="Z13" s="94" cm="1">
        <f t="array" ref="Z13">_xlfn.IFS(Z$7=6," ",Z$7=7," ",Z$7=1,'CHAMPS NECESSAIRES'!$D$14,Z$7=2,'CHAMPS NECESSAIRES'!$D$14,Z$7=3,'CHAMPS NECESSAIRES'!$D$14,Z$7=4,'CHAMPS NECESSAIRES'!$D$14,Z$7=5,'CHAMPS NECESSAIRES'!$D$14)</f>
        <v>0.25000000000000006</v>
      </c>
      <c r="AA13" s="94" cm="1">
        <f t="array" ref="AA13">_xlfn.IFS(AA$7=6," ",AA$7=7," ",AA$7=1,'CHAMPS NECESSAIRES'!$D$14,AA$7=2,'CHAMPS NECESSAIRES'!$D$14,AA$7=3,'CHAMPS NECESSAIRES'!$D$14,AA$7=4,'CHAMPS NECESSAIRES'!$D$14,AA$7=5,'CHAMPS NECESSAIRES'!$D$14)</f>
        <v>0.25000000000000006</v>
      </c>
      <c r="AB13" s="94" cm="1">
        <f t="array" ref="AB13">_xlfn.IFS(AB$7=6," ",AB$7=7," ",AB$7=1,'CHAMPS NECESSAIRES'!$D$14,AB$7=2,'CHAMPS NECESSAIRES'!$D$14,AB$7=3,'CHAMPS NECESSAIRES'!$D$14,AB$7=4,'CHAMPS NECESSAIRES'!$D$14,AB$7=5,'CHAMPS NECESSAIRES'!$D$14)</f>
        <v>0.25000000000000006</v>
      </c>
      <c r="AC13" s="94" cm="1">
        <f t="array" ref="AC13">_xlfn.IFS(AC$7=6," ",AC$7=7," ",AC$7=1,'CHAMPS NECESSAIRES'!$D$14,AC$7=2,'CHAMPS NECESSAIRES'!$D$14,AC$7=3,'CHAMPS NECESSAIRES'!$D$14,AC$7=4,'CHAMPS NECESSAIRES'!$D$14,AC$7=5,'CHAMPS NECESSAIRES'!$D$14)</f>
        <v>0.25000000000000006</v>
      </c>
      <c r="AD13" s="94" t="str" cm="1">
        <f t="array" ref="AD13">_xlfn.IFS(AD$7=6," ",AD$7=7," ",AD$7=1,'CHAMPS NECESSAIRES'!$D$14,AD$7=2,'CHAMPS NECESSAIRES'!$D$14,AD$7=3,'CHAMPS NECESSAIRES'!$D$14,AD$7=4,'CHAMPS NECESSAIRES'!$D$14,AD$7=5,'CHAMPS NECESSAIRES'!$D$14)</f>
        <v xml:space="preserve"> </v>
      </c>
      <c r="AE13" s="94" t="str" cm="1">
        <f t="array" ref="AE13">_xlfn.IFS(AE$7=6," ",AE$7=7," ",AE$7=1,'CHAMPS NECESSAIRES'!$D$14,AE$7=2,'CHAMPS NECESSAIRES'!$D$14,AE$7=3,'CHAMPS NECESSAIRES'!$D$14,AE$7=4,'CHAMPS NECESSAIRES'!$D$14,AE$7=5,'CHAMPS NECESSAIRES'!$D$14)</f>
        <v xml:space="preserve"> </v>
      </c>
      <c r="AF13" s="94" cm="1">
        <f t="array" ref="AF13">_xlfn.IFS(AF$7=6," ",AF$7=7," ",AF$7=1,'CHAMPS NECESSAIRES'!$D$14,AF$7=2,'CHAMPS NECESSAIRES'!$D$14,AF$7=3,'CHAMPS NECESSAIRES'!$D$14,AF$7=4,'CHAMPS NECESSAIRES'!$D$14,AF$7=5,'CHAMPS NECESSAIRES'!$D$14)</f>
        <v>0.25000000000000006</v>
      </c>
      <c r="AG13" s="94" cm="1">
        <f t="array" ref="AG13">_xlfn.IFS(AG$7=6," ",AG$7=7," ",AG$7=1,'CHAMPS NECESSAIRES'!$D$14,AG$7=2,'CHAMPS NECESSAIRES'!$D$14,AG$7=3,'CHAMPS NECESSAIRES'!$D$14,AG$7=4,'CHAMPS NECESSAIRES'!$D$14,AG$7=5,'CHAMPS NECESSAIRES'!$D$14)</f>
        <v>0.25000000000000006</v>
      </c>
      <c r="AH13" s="94"/>
      <c r="AI13" s="94"/>
      <c r="AJ13" s="94"/>
      <c r="AK13" s="4" t="e">
        <f t="shared" si="4"/>
        <v>#VALUE!</v>
      </c>
      <c r="AL13" s="5" t="e">
        <f>AK13/24</f>
        <v>#VALUE!</v>
      </c>
      <c r="AM13" s="26">
        <f t="shared" si="6"/>
        <v>5.0000000000000009</v>
      </c>
      <c r="AN13" s="27">
        <f t="shared" si="7"/>
        <v>1.2500000000000002</v>
      </c>
      <c r="AO13" s="28">
        <f t="shared" si="8"/>
        <v>30.000000000000007</v>
      </c>
      <c r="AP13" s="72">
        <f t="shared" si="9"/>
        <v>28.500000000000007</v>
      </c>
      <c r="AQ13" s="17">
        <f t="shared" si="3"/>
        <v>28</v>
      </c>
      <c r="AR13" s="18" t="s">
        <v>86</v>
      </c>
      <c r="AS13" s="32"/>
      <c r="AT13" s="32"/>
      <c r="AU13" s="32"/>
      <c r="AV13" s="32"/>
      <c r="AW13" s="32"/>
      <c r="AX13" s="32"/>
      <c r="AY13" s="32"/>
      <c r="AZ13" s="32"/>
      <c r="BA13" s="32"/>
    </row>
    <row r="14" spans="1:53" x14ac:dyDescent="0.35">
      <c r="A14" s="32"/>
      <c r="B14" s="51" t="s">
        <v>85</v>
      </c>
      <c r="C14" s="15" t="s">
        <v>85</v>
      </c>
      <c r="D14" s="51" t="s">
        <v>57</v>
      </c>
      <c r="E14" s="51" t="s">
        <v>62</v>
      </c>
      <c r="F14" s="94" cm="1">
        <f t="array" ref="F14">_xlfn.IFS(F$7=6," ",F$7=7," ",F$7=1,'CHAMPS NECESSAIRES'!$D$14,F$7=2,'CHAMPS NECESSAIRES'!$D$14,F$7=3,'CHAMPS NECESSAIRES'!$D$14,F$7=4,'CHAMPS NECESSAIRES'!$D$14,F$7=5,'CHAMPS NECESSAIRES'!$D$14)</f>
        <v>0.25000000000000006</v>
      </c>
      <c r="G14" s="94" cm="1">
        <f t="array" ref="G14">_xlfn.IFS(G$7=6," ",G$7=7," ",G$7=1,'CHAMPS NECESSAIRES'!$D$14,G$7=2,'CHAMPS NECESSAIRES'!$D$14,G$7=3,'CHAMPS NECESSAIRES'!$D$14,G$7=4,'CHAMPS NECESSAIRES'!$D$14,G$7=5,'CHAMPS NECESSAIRES'!$D$14)</f>
        <v>0.25000000000000006</v>
      </c>
      <c r="H14" s="94" cm="1">
        <f t="array" ref="H14">_xlfn.IFS(H$7=6," ",H$7=7," ",H$7=1,'CHAMPS NECESSAIRES'!$D$14,H$7=2,'CHAMPS NECESSAIRES'!$D$14,H$7=3,'CHAMPS NECESSAIRES'!$D$14,H$7=4,'CHAMPS NECESSAIRES'!$D$14,H$7=5,'CHAMPS NECESSAIRES'!$D$14)</f>
        <v>0.25000000000000006</v>
      </c>
      <c r="I14" s="94" t="str" cm="1">
        <f t="array" ref="I14">_xlfn.IFS(I$7=6," ",I$7=7," ",I$7=1,'CHAMPS NECESSAIRES'!$D$14,I$7=2,'CHAMPS NECESSAIRES'!$D$14,I$7=3,'CHAMPS NECESSAIRES'!$D$14,I$7=4,'CHAMPS NECESSAIRES'!$D$14,I$7=5,'CHAMPS NECESSAIRES'!$D$14)</f>
        <v xml:space="preserve"> </v>
      </c>
      <c r="J14" s="94" t="str" cm="1">
        <f t="array" ref="J14">_xlfn.IFS(J$7=6," ",J$7=7," ",J$7=1,'CHAMPS NECESSAIRES'!$D$14,J$7=2,'CHAMPS NECESSAIRES'!$D$14,J$7=3,'CHAMPS NECESSAIRES'!$D$14,J$7=4,'CHAMPS NECESSAIRES'!$D$14,J$7=5,'CHAMPS NECESSAIRES'!$D$14)</f>
        <v xml:space="preserve"> </v>
      </c>
      <c r="K14" s="94" cm="1">
        <f t="array" ref="K14">_xlfn.IFS(K$7=6," ",K$7=7," ",K$7=1,'CHAMPS NECESSAIRES'!$D$14,K$7=2,'CHAMPS NECESSAIRES'!$D$14,K$7=3,'CHAMPS NECESSAIRES'!$D$14,K$7=4,'CHAMPS NECESSAIRES'!$D$14,K$7=5,'CHAMPS NECESSAIRES'!$D$14)</f>
        <v>0.25000000000000006</v>
      </c>
      <c r="L14" s="94" cm="1">
        <f t="array" ref="L14">_xlfn.IFS(L$7=6," ",L$7=7," ",L$7=1,'CHAMPS NECESSAIRES'!$D$14,L$7=2,'CHAMPS NECESSAIRES'!$D$14,L$7=3,'CHAMPS NECESSAIRES'!$D$14,L$7=4,'CHAMPS NECESSAIRES'!$D$14,L$7=5,'CHAMPS NECESSAIRES'!$D$14)</f>
        <v>0.25000000000000006</v>
      </c>
      <c r="M14" s="94" cm="1">
        <f t="array" ref="M14">_xlfn.IFS(M$7=6," ",M$7=7," ",M$7=1,'CHAMPS NECESSAIRES'!$D$14,M$7=2,'CHAMPS NECESSAIRES'!$D$14,M$7=3,'CHAMPS NECESSAIRES'!$D$14,M$7=4,'CHAMPS NECESSAIRES'!$D$14,M$7=5,'CHAMPS NECESSAIRES'!$D$14)</f>
        <v>0.25000000000000006</v>
      </c>
      <c r="N14" s="94" cm="1">
        <f t="array" ref="N14">_xlfn.IFS(N$7=6," ",N$7=7," ",N$7=1,'CHAMPS NECESSAIRES'!$D$14,N$7=2,'CHAMPS NECESSAIRES'!$D$14,N$7=3,'CHAMPS NECESSAIRES'!$D$14,N$7=4,'CHAMPS NECESSAIRES'!$D$14,N$7=5,'CHAMPS NECESSAIRES'!$D$14)</f>
        <v>0.25000000000000006</v>
      </c>
      <c r="O14" s="94" cm="1">
        <f t="array" ref="O14">_xlfn.IFS(O$7=6," ",O$7=7," ",O$7=1,'CHAMPS NECESSAIRES'!$D$14,O$7=2,'CHAMPS NECESSAIRES'!$D$14,O$7=3,'CHAMPS NECESSAIRES'!$D$14,O$7=4,'CHAMPS NECESSAIRES'!$D$14,O$7=5,'CHAMPS NECESSAIRES'!$D$14)</f>
        <v>0.25000000000000006</v>
      </c>
      <c r="P14" s="94" t="str" cm="1">
        <f t="array" ref="P14">_xlfn.IFS(P$7=6," ",P$7=7," ",P$7=1,'CHAMPS NECESSAIRES'!$D$14,P$7=2,'CHAMPS NECESSAIRES'!$D$14,P$7=3,'CHAMPS NECESSAIRES'!$D$14,P$7=4,'CHAMPS NECESSAIRES'!$D$14,P$7=5,'CHAMPS NECESSAIRES'!$D$14)</f>
        <v xml:space="preserve"> </v>
      </c>
      <c r="Q14" s="94" t="str" cm="1">
        <f t="array" ref="Q14">_xlfn.IFS(Q$7=6," ",Q$7=7," ",Q$7=1,'CHAMPS NECESSAIRES'!$D$14,Q$7=2,'CHAMPS NECESSAIRES'!$D$14,Q$7=3,'CHAMPS NECESSAIRES'!$D$14,Q$7=4,'CHAMPS NECESSAIRES'!$D$14,Q$7=5,'CHAMPS NECESSAIRES'!$D$14)</f>
        <v xml:space="preserve"> </v>
      </c>
      <c r="R14" s="94" cm="1">
        <f t="array" ref="R14">_xlfn.IFS(R$7=6," ",R$7=7," ",R$7=1,'CHAMPS NECESSAIRES'!$D$14,R$7=2,'CHAMPS NECESSAIRES'!$D$14,R$7=3,'CHAMPS NECESSAIRES'!$D$14,R$7=4,'CHAMPS NECESSAIRES'!$D$14,R$7=5,'CHAMPS NECESSAIRES'!$D$14)</f>
        <v>0.25000000000000006</v>
      </c>
      <c r="S14" s="94" cm="1">
        <f t="array" ref="S14">_xlfn.IFS(S$7=6," ",S$7=7," ",S$7=1,'CHAMPS NECESSAIRES'!$D$14,S$7=2,'CHAMPS NECESSAIRES'!$D$14,S$7=3,'CHAMPS NECESSAIRES'!$D$14,S$7=4,'CHAMPS NECESSAIRES'!$D$14,S$7=5,'CHAMPS NECESSAIRES'!$D$14)</f>
        <v>0.25000000000000006</v>
      </c>
      <c r="T14" s="94" cm="1">
        <f t="array" ref="T14">_xlfn.IFS(T$7=6," ",T$7=7," ",T$7=1,'CHAMPS NECESSAIRES'!$D$14,T$7=2,'CHAMPS NECESSAIRES'!$D$14,T$7=3,'CHAMPS NECESSAIRES'!$D$14,T$7=4,'CHAMPS NECESSAIRES'!$D$14,T$7=5,'CHAMPS NECESSAIRES'!$D$14)</f>
        <v>0.25000000000000006</v>
      </c>
      <c r="U14" s="94" cm="1">
        <f t="array" ref="U14">_xlfn.IFS(U$7=6," ",U$7=7," ",U$7=1,'CHAMPS NECESSAIRES'!$D$14,U$7=2,'CHAMPS NECESSAIRES'!$D$14,U$7=3,'CHAMPS NECESSAIRES'!$D$14,U$7=4,'CHAMPS NECESSAIRES'!$D$14,U$7=5,'CHAMPS NECESSAIRES'!$D$14)</f>
        <v>0.25000000000000006</v>
      </c>
      <c r="V14" s="94" cm="1">
        <f t="array" ref="V14">_xlfn.IFS(V$7=6," ",V$7=7," ",V$7=1,'CHAMPS NECESSAIRES'!$D$14,V$7=2,'CHAMPS NECESSAIRES'!$D$14,V$7=3,'CHAMPS NECESSAIRES'!$D$14,V$7=4,'CHAMPS NECESSAIRES'!$D$14,V$7=5,'CHAMPS NECESSAIRES'!$D$14)</f>
        <v>0.25000000000000006</v>
      </c>
      <c r="W14" s="94" t="str" cm="1">
        <f t="array" ref="W14">_xlfn.IFS(W$7=6," ",W$7=7," ",W$7=1,'CHAMPS NECESSAIRES'!$D$14,W$7=2,'CHAMPS NECESSAIRES'!$D$14,W$7=3,'CHAMPS NECESSAIRES'!$D$14,W$7=4,'CHAMPS NECESSAIRES'!$D$14,W$7=5,'CHAMPS NECESSAIRES'!$D$14)</f>
        <v xml:space="preserve"> </v>
      </c>
      <c r="X14" s="94" t="str" cm="1">
        <f t="array" ref="X14">_xlfn.IFS(X$7=6," ",X$7=7," ",X$7=1,'CHAMPS NECESSAIRES'!$D$14,X$7=2,'CHAMPS NECESSAIRES'!$D$14,X$7=3,'CHAMPS NECESSAIRES'!$D$14,X$7=4,'CHAMPS NECESSAIRES'!$D$14,X$7=5,'CHAMPS NECESSAIRES'!$D$14)</f>
        <v xml:space="preserve"> </v>
      </c>
      <c r="Y14" s="94" cm="1">
        <f t="array" ref="Y14">_xlfn.IFS(Y$7=6," ",Y$7=7," ",Y$7=1,'CHAMPS NECESSAIRES'!$D$14,Y$7=2,'CHAMPS NECESSAIRES'!$D$14,Y$7=3,'CHAMPS NECESSAIRES'!$D$14,Y$7=4,'CHAMPS NECESSAIRES'!$D$14,Y$7=5,'CHAMPS NECESSAIRES'!$D$14)</f>
        <v>0.25000000000000006</v>
      </c>
      <c r="Z14" s="94" cm="1">
        <f t="array" ref="Z14">_xlfn.IFS(Z$7=6," ",Z$7=7," ",Z$7=1,'CHAMPS NECESSAIRES'!$D$14,Z$7=2,'CHAMPS NECESSAIRES'!$D$14,Z$7=3,'CHAMPS NECESSAIRES'!$D$14,Z$7=4,'CHAMPS NECESSAIRES'!$D$14,Z$7=5,'CHAMPS NECESSAIRES'!$D$14)</f>
        <v>0.25000000000000006</v>
      </c>
      <c r="AA14" s="94" cm="1">
        <f t="array" ref="AA14">_xlfn.IFS(AA$7=6," ",AA$7=7," ",AA$7=1,'CHAMPS NECESSAIRES'!$D$14,AA$7=2,'CHAMPS NECESSAIRES'!$D$14,AA$7=3,'CHAMPS NECESSAIRES'!$D$14,AA$7=4,'CHAMPS NECESSAIRES'!$D$14,AA$7=5,'CHAMPS NECESSAIRES'!$D$14)</f>
        <v>0.25000000000000006</v>
      </c>
      <c r="AB14" s="94" cm="1">
        <f t="array" ref="AB14">_xlfn.IFS(AB$7=6," ",AB$7=7," ",AB$7=1,'CHAMPS NECESSAIRES'!$D$14,AB$7=2,'CHAMPS NECESSAIRES'!$D$14,AB$7=3,'CHAMPS NECESSAIRES'!$D$14,AB$7=4,'CHAMPS NECESSAIRES'!$D$14,AB$7=5,'CHAMPS NECESSAIRES'!$D$14)</f>
        <v>0.25000000000000006</v>
      </c>
      <c r="AC14" s="94" cm="1">
        <f t="array" ref="AC14">_xlfn.IFS(AC$7=6," ",AC$7=7," ",AC$7=1,'CHAMPS NECESSAIRES'!$D$14,AC$7=2,'CHAMPS NECESSAIRES'!$D$14,AC$7=3,'CHAMPS NECESSAIRES'!$D$14,AC$7=4,'CHAMPS NECESSAIRES'!$D$14,AC$7=5,'CHAMPS NECESSAIRES'!$D$14)</f>
        <v>0.25000000000000006</v>
      </c>
      <c r="AD14" s="94" t="str" cm="1">
        <f t="array" ref="AD14">_xlfn.IFS(AD$7=6," ",AD$7=7," ",AD$7=1,'CHAMPS NECESSAIRES'!$D$14,AD$7=2,'CHAMPS NECESSAIRES'!$D$14,AD$7=3,'CHAMPS NECESSAIRES'!$D$14,AD$7=4,'CHAMPS NECESSAIRES'!$D$14,AD$7=5,'CHAMPS NECESSAIRES'!$D$14)</f>
        <v xml:space="preserve"> </v>
      </c>
      <c r="AE14" s="94" t="str" cm="1">
        <f t="array" ref="AE14">_xlfn.IFS(AE$7=6," ",AE$7=7," ",AE$7=1,'CHAMPS NECESSAIRES'!$D$14,AE$7=2,'CHAMPS NECESSAIRES'!$D$14,AE$7=3,'CHAMPS NECESSAIRES'!$D$14,AE$7=4,'CHAMPS NECESSAIRES'!$D$14,AE$7=5,'CHAMPS NECESSAIRES'!$D$14)</f>
        <v xml:space="preserve"> </v>
      </c>
      <c r="AF14" s="94" cm="1">
        <f t="array" ref="AF14">_xlfn.IFS(AF$7=6," ",AF$7=7," ",AF$7=1,'CHAMPS NECESSAIRES'!$D$14,AF$7=2,'CHAMPS NECESSAIRES'!$D$14,AF$7=3,'CHAMPS NECESSAIRES'!$D$14,AF$7=4,'CHAMPS NECESSAIRES'!$D$14,AF$7=5,'CHAMPS NECESSAIRES'!$D$14)</f>
        <v>0.25000000000000006</v>
      </c>
      <c r="AG14" s="94" cm="1">
        <f t="array" ref="AG14">_xlfn.IFS(AG$7=6," ",AG$7=7," ",AG$7=1,'CHAMPS NECESSAIRES'!$D$14,AG$7=2,'CHAMPS NECESSAIRES'!$D$14,AG$7=3,'CHAMPS NECESSAIRES'!$D$14,AG$7=4,'CHAMPS NECESSAIRES'!$D$14,AG$7=5,'CHAMPS NECESSAIRES'!$D$14)</f>
        <v>0.25000000000000006</v>
      </c>
      <c r="AH14" s="94"/>
      <c r="AI14" s="94"/>
      <c r="AJ14" s="94"/>
      <c r="AK14" s="4" t="e">
        <f t="shared" si="4"/>
        <v>#VALUE!</v>
      </c>
      <c r="AL14" s="5" t="e">
        <f t="shared" ref="AL14:AL17" si="10">AK14/24</f>
        <v>#VALUE!</v>
      </c>
      <c r="AM14" s="26">
        <f t="shared" si="6"/>
        <v>5.0000000000000009</v>
      </c>
      <c r="AN14" s="27">
        <f t="shared" si="7"/>
        <v>1.2500000000000002</v>
      </c>
      <c r="AO14" s="28">
        <f t="shared" si="8"/>
        <v>30.000000000000007</v>
      </c>
      <c r="AP14" s="72">
        <f t="shared" si="9"/>
        <v>28.500000000000007</v>
      </c>
      <c r="AQ14" s="17">
        <f t="shared" si="3"/>
        <v>28</v>
      </c>
      <c r="AR14" s="18" t="s">
        <v>86</v>
      </c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x14ac:dyDescent="0.35">
      <c r="A15" s="32"/>
      <c r="B15" s="51" t="s">
        <v>85</v>
      </c>
      <c r="C15" s="15" t="s">
        <v>85</v>
      </c>
      <c r="D15" s="51" t="s">
        <v>57</v>
      </c>
      <c r="E15" s="51" t="s">
        <v>62</v>
      </c>
      <c r="F15" s="94" cm="1">
        <f t="array" ref="F15">_xlfn.IFS(F$7=6," ",F$7=7," ",F$7=1,'CHAMPS NECESSAIRES'!$D$14,F$7=2,'CHAMPS NECESSAIRES'!$D$14,F$7=3,'CHAMPS NECESSAIRES'!$D$14,F$7=4,'CHAMPS NECESSAIRES'!$D$14,F$7=5,'CHAMPS NECESSAIRES'!$D$14)</f>
        <v>0.25000000000000006</v>
      </c>
      <c r="G15" s="94" cm="1">
        <f t="array" ref="G15">_xlfn.IFS(G$7=6," ",G$7=7," ",G$7=1,'CHAMPS NECESSAIRES'!$D$14,G$7=2,'CHAMPS NECESSAIRES'!$D$14,G$7=3,'CHAMPS NECESSAIRES'!$D$14,G$7=4,'CHAMPS NECESSAIRES'!$D$14,G$7=5,'CHAMPS NECESSAIRES'!$D$14)</f>
        <v>0.25000000000000006</v>
      </c>
      <c r="H15" s="94" cm="1">
        <f t="array" ref="H15">_xlfn.IFS(H$7=6," ",H$7=7," ",H$7=1,'CHAMPS NECESSAIRES'!$D$14,H$7=2,'CHAMPS NECESSAIRES'!$D$14,H$7=3,'CHAMPS NECESSAIRES'!$D$14,H$7=4,'CHAMPS NECESSAIRES'!$D$14,H$7=5,'CHAMPS NECESSAIRES'!$D$14)</f>
        <v>0.25000000000000006</v>
      </c>
      <c r="I15" s="94" t="str" cm="1">
        <f t="array" ref="I15">_xlfn.IFS(I$7=6," ",I$7=7," ",I$7=1,'CHAMPS NECESSAIRES'!$D$14,I$7=2,'CHAMPS NECESSAIRES'!$D$14,I$7=3,'CHAMPS NECESSAIRES'!$D$14,I$7=4,'CHAMPS NECESSAIRES'!$D$14,I$7=5,'CHAMPS NECESSAIRES'!$D$14)</f>
        <v xml:space="preserve"> </v>
      </c>
      <c r="J15" s="94" t="str" cm="1">
        <f t="array" ref="J15">_xlfn.IFS(J$7=6," ",J$7=7," ",J$7=1,'CHAMPS NECESSAIRES'!$D$14,J$7=2,'CHAMPS NECESSAIRES'!$D$14,J$7=3,'CHAMPS NECESSAIRES'!$D$14,J$7=4,'CHAMPS NECESSAIRES'!$D$14,J$7=5,'CHAMPS NECESSAIRES'!$D$14)</f>
        <v xml:space="preserve"> </v>
      </c>
      <c r="K15" s="94" cm="1">
        <f t="array" ref="K15">_xlfn.IFS(K$7=6," ",K$7=7," ",K$7=1,'CHAMPS NECESSAIRES'!$D$14,K$7=2,'CHAMPS NECESSAIRES'!$D$14,K$7=3,'CHAMPS NECESSAIRES'!$D$14,K$7=4,'CHAMPS NECESSAIRES'!$D$14,K$7=5,'CHAMPS NECESSAIRES'!$D$14)</f>
        <v>0.25000000000000006</v>
      </c>
      <c r="L15" s="94" cm="1">
        <f t="array" ref="L15">_xlfn.IFS(L$7=6," ",L$7=7," ",L$7=1,'CHAMPS NECESSAIRES'!$D$14,L$7=2,'CHAMPS NECESSAIRES'!$D$14,L$7=3,'CHAMPS NECESSAIRES'!$D$14,L$7=4,'CHAMPS NECESSAIRES'!$D$14,L$7=5,'CHAMPS NECESSAIRES'!$D$14)</f>
        <v>0.25000000000000006</v>
      </c>
      <c r="M15" s="94" cm="1">
        <f t="array" ref="M15">_xlfn.IFS(M$7=6," ",M$7=7," ",M$7=1,'CHAMPS NECESSAIRES'!$D$14,M$7=2,'CHAMPS NECESSAIRES'!$D$14,M$7=3,'CHAMPS NECESSAIRES'!$D$14,M$7=4,'CHAMPS NECESSAIRES'!$D$14,M$7=5,'CHAMPS NECESSAIRES'!$D$14)</f>
        <v>0.25000000000000006</v>
      </c>
      <c r="N15" s="94" cm="1">
        <f t="array" ref="N15">_xlfn.IFS(N$7=6," ",N$7=7," ",N$7=1,'CHAMPS NECESSAIRES'!$D$14,N$7=2,'CHAMPS NECESSAIRES'!$D$14,N$7=3,'CHAMPS NECESSAIRES'!$D$14,N$7=4,'CHAMPS NECESSAIRES'!$D$14,N$7=5,'CHAMPS NECESSAIRES'!$D$14)</f>
        <v>0.25000000000000006</v>
      </c>
      <c r="O15" s="94" cm="1">
        <f t="array" ref="O15">_xlfn.IFS(O$7=6," ",O$7=7," ",O$7=1,'CHAMPS NECESSAIRES'!$D$14,O$7=2,'CHAMPS NECESSAIRES'!$D$14,O$7=3,'CHAMPS NECESSAIRES'!$D$14,O$7=4,'CHAMPS NECESSAIRES'!$D$14,O$7=5,'CHAMPS NECESSAIRES'!$D$14)</f>
        <v>0.25000000000000006</v>
      </c>
      <c r="P15" s="94" t="str" cm="1">
        <f t="array" ref="P15">_xlfn.IFS(P$7=6," ",P$7=7," ",P$7=1,'CHAMPS NECESSAIRES'!$D$14,P$7=2,'CHAMPS NECESSAIRES'!$D$14,P$7=3,'CHAMPS NECESSAIRES'!$D$14,P$7=4,'CHAMPS NECESSAIRES'!$D$14,P$7=5,'CHAMPS NECESSAIRES'!$D$14)</f>
        <v xml:space="preserve"> </v>
      </c>
      <c r="Q15" s="94" t="str" cm="1">
        <f t="array" ref="Q15">_xlfn.IFS(Q$7=6," ",Q$7=7," ",Q$7=1,'CHAMPS NECESSAIRES'!$D$14,Q$7=2,'CHAMPS NECESSAIRES'!$D$14,Q$7=3,'CHAMPS NECESSAIRES'!$D$14,Q$7=4,'CHAMPS NECESSAIRES'!$D$14,Q$7=5,'CHAMPS NECESSAIRES'!$D$14)</f>
        <v xml:space="preserve"> </v>
      </c>
      <c r="R15" s="94" cm="1">
        <f t="array" ref="R15">_xlfn.IFS(R$7=6," ",R$7=7," ",R$7=1,'CHAMPS NECESSAIRES'!$D$14,R$7=2,'CHAMPS NECESSAIRES'!$D$14,R$7=3,'CHAMPS NECESSAIRES'!$D$14,R$7=4,'CHAMPS NECESSAIRES'!$D$14,R$7=5,'CHAMPS NECESSAIRES'!$D$14)</f>
        <v>0.25000000000000006</v>
      </c>
      <c r="S15" s="94" cm="1">
        <f t="array" ref="S15">_xlfn.IFS(S$7=6," ",S$7=7," ",S$7=1,'CHAMPS NECESSAIRES'!$D$14,S$7=2,'CHAMPS NECESSAIRES'!$D$14,S$7=3,'CHAMPS NECESSAIRES'!$D$14,S$7=4,'CHAMPS NECESSAIRES'!$D$14,S$7=5,'CHAMPS NECESSAIRES'!$D$14)</f>
        <v>0.25000000000000006</v>
      </c>
      <c r="T15" s="94" cm="1">
        <f t="array" ref="T15">_xlfn.IFS(T$7=6," ",T$7=7," ",T$7=1,'CHAMPS NECESSAIRES'!$D$14,T$7=2,'CHAMPS NECESSAIRES'!$D$14,T$7=3,'CHAMPS NECESSAIRES'!$D$14,T$7=4,'CHAMPS NECESSAIRES'!$D$14,T$7=5,'CHAMPS NECESSAIRES'!$D$14)</f>
        <v>0.25000000000000006</v>
      </c>
      <c r="U15" s="94" cm="1">
        <f t="array" ref="U15">_xlfn.IFS(U$7=6," ",U$7=7," ",U$7=1,'CHAMPS NECESSAIRES'!$D$14,U$7=2,'CHAMPS NECESSAIRES'!$D$14,U$7=3,'CHAMPS NECESSAIRES'!$D$14,U$7=4,'CHAMPS NECESSAIRES'!$D$14,U$7=5,'CHAMPS NECESSAIRES'!$D$14)</f>
        <v>0.25000000000000006</v>
      </c>
      <c r="V15" s="94" cm="1">
        <f t="array" ref="V15">_xlfn.IFS(V$7=6," ",V$7=7," ",V$7=1,'CHAMPS NECESSAIRES'!$D$14,V$7=2,'CHAMPS NECESSAIRES'!$D$14,V$7=3,'CHAMPS NECESSAIRES'!$D$14,V$7=4,'CHAMPS NECESSAIRES'!$D$14,V$7=5,'CHAMPS NECESSAIRES'!$D$14)</f>
        <v>0.25000000000000006</v>
      </c>
      <c r="W15" s="94" t="str" cm="1">
        <f t="array" ref="W15">_xlfn.IFS(W$7=6," ",W$7=7," ",W$7=1,'CHAMPS NECESSAIRES'!$D$14,W$7=2,'CHAMPS NECESSAIRES'!$D$14,W$7=3,'CHAMPS NECESSAIRES'!$D$14,W$7=4,'CHAMPS NECESSAIRES'!$D$14,W$7=5,'CHAMPS NECESSAIRES'!$D$14)</f>
        <v xml:space="preserve"> </v>
      </c>
      <c r="X15" s="94" t="str" cm="1">
        <f t="array" ref="X15">_xlfn.IFS(X$7=6," ",X$7=7," ",X$7=1,'CHAMPS NECESSAIRES'!$D$14,X$7=2,'CHAMPS NECESSAIRES'!$D$14,X$7=3,'CHAMPS NECESSAIRES'!$D$14,X$7=4,'CHAMPS NECESSAIRES'!$D$14,X$7=5,'CHAMPS NECESSAIRES'!$D$14)</f>
        <v xml:space="preserve"> </v>
      </c>
      <c r="Y15" s="94" cm="1">
        <f t="array" ref="Y15">_xlfn.IFS(Y$7=6," ",Y$7=7," ",Y$7=1,'CHAMPS NECESSAIRES'!$D$14,Y$7=2,'CHAMPS NECESSAIRES'!$D$14,Y$7=3,'CHAMPS NECESSAIRES'!$D$14,Y$7=4,'CHAMPS NECESSAIRES'!$D$14,Y$7=5,'CHAMPS NECESSAIRES'!$D$14)</f>
        <v>0.25000000000000006</v>
      </c>
      <c r="Z15" s="94" cm="1">
        <f t="array" ref="Z15">_xlfn.IFS(Z$7=6," ",Z$7=7," ",Z$7=1,'CHAMPS NECESSAIRES'!$D$14,Z$7=2,'CHAMPS NECESSAIRES'!$D$14,Z$7=3,'CHAMPS NECESSAIRES'!$D$14,Z$7=4,'CHAMPS NECESSAIRES'!$D$14,Z$7=5,'CHAMPS NECESSAIRES'!$D$14)</f>
        <v>0.25000000000000006</v>
      </c>
      <c r="AA15" s="94" cm="1">
        <f t="array" ref="AA15">_xlfn.IFS(AA$7=6," ",AA$7=7," ",AA$7=1,'CHAMPS NECESSAIRES'!$D$14,AA$7=2,'CHAMPS NECESSAIRES'!$D$14,AA$7=3,'CHAMPS NECESSAIRES'!$D$14,AA$7=4,'CHAMPS NECESSAIRES'!$D$14,AA$7=5,'CHAMPS NECESSAIRES'!$D$14)</f>
        <v>0.25000000000000006</v>
      </c>
      <c r="AB15" s="94" cm="1">
        <f t="array" ref="AB15">_xlfn.IFS(AB$7=6," ",AB$7=7," ",AB$7=1,'CHAMPS NECESSAIRES'!$D$14,AB$7=2,'CHAMPS NECESSAIRES'!$D$14,AB$7=3,'CHAMPS NECESSAIRES'!$D$14,AB$7=4,'CHAMPS NECESSAIRES'!$D$14,AB$7=5,'CHAMPS NECESSAIRES'!$D$14)</f>
        <v>0.25000000000000006</v>
      </c>
      <c r="AC15" s="94" cm="1">
        <f t="array" ref="AC15">_xlfn.IFS(AC$7=6," ",AC$7=7," ",AC$7=1,'CHAMPS NECESSAIRES'!$D$14,AC$7=2,'CHAMPS NECESSAIRES'!$D$14,AC$7=3,'CHAMPS NECESSAIRES'!$D$14,AC$7=4,'CHAMPS NECESSAIRES'!$D$14,AC$7=5,'CHAMPS NECESSAIRES'!$D$14)</f>
        <v>0.25000000000000006</v>
      </c>
      <c r="AD15" s="94" t="str" cm="1">
        <f t="array" ref="AD15">_xlfn.IFS(AD$7=6," ",AD$7=7," ",AD$7=1,'CHAMPS NECESSAIRES'!$D$14,AD$7=2,'CHAMPS NECESSAIRES'!$D$14,AD$7=3,'CHAMPS NECESSAIRES'!$D$14,AD$7=4,'CHAMPS NECESSAIRES'!$D$14,AD$7=5,'CHAMPS NECESSAIRES'!$D$14)</f>
        <v xml:space="preserve"> </v>
      </c>
      <c r="AE15" s="94" t="str" cm="1">
        <f t="array" ref="AE15">_xlfn.IFS(AE$7=6," ",AE$7=7," ",AE$7=1,'CHAMPS NECESSAIRES'!$D$14,AE$7=2,'CHAMPS NECESSAIRES'!$D$14,AE$7=3,'CHAMPS NECESSAIRES'!$D$14,AE$7=4,'CHAMPS NECESSAIRES'!$D$14,AE$7=5,'CHAMPS NECESSAIRES'!$D$14)</f>
        <v xml:space="preserve"> </v>
      </c>
      <c r="AF15" s="94" cm="1">
        <f t="array" ref="AF15">_xlfn.IFS(AF$7=6," ",AF$7=7," ",AF$7=1,'CHAMPS NECESSAIRES'!$D$14,AF$7=2,'CHAMPS NECESSAIRES'!$D$14,AF$7=3,'CHAMPS NECESSAIRES'!$D$14,AF$7=4,'CHAMPS NECESSAIRES'!$D$14,AF$7=5,'CHAMPS NECESSAIRES'!$D$14)</f>
        <v>0.25000000000000006</v>
      </c>
      <c r="AG15" s="94" cm="1">
        <f t="array" ref="AG15">_xlfn.IFS(AG$7=6," ",AG$7=7," ",AG$7=1,'CHAMPS NECESSAIRES'!$D$14,AG$7=2,'CHAMPS NECESSAIRES'!$D$14,AG$7=3,'CHAMPS NECESSAIRES'!$D$14,AG$7=4,'CHAMPS NECESSAIRES'!$D$14,AG$7=5,'CHAMPS NECESSAIRES'!$D$14)</f>
        <v>0.25000000000000006</v>
      </c>
      <c r="AH15" s="94"/>
      <c r="AI15" s="94"/>
      <c r="AJ15" s="94"/>
      <c r="AK15" s="4" t="e">
        <f t="shared" si="4"/>
        <v>#VALUE!</v>
      </c>
      <c r="AL15" s="5" t="e">
        <f t="shared" si="10"/>
        <v>#VALUE!</v>
      </c>
      <c r="AM15" s="26">
        <f t="shared" si="6"/>
        <v>5.0000000000000009</v>
      </c>
      <c r="AN15" s="27">
        <f t="shared" si="7"/>
        <v>1.2500000000000002</v>
      </c>
      <c r="AO15" s="28">
        <f t="shared" si="8"/>
        <v>30.000000000000007</v>
      </c>
      <c r="AP15" s="72">
        <f t="shared" si="9"/>
        <v>28.500000000000007</v>
      </c>
      <c r="AQ15" s="17">
        <f t="shared" si="3"/>
        <v>28</v>
      </c>
      <c r="AR15" s="18" t="s">
        <v>86</v>
      </c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53" ht="15.75" customHeight="1" x14ac:dyDescent="0.35">
      <c r="A16" s="32"/>
      <c r="B16" s="51" t="s">
        <v>85</v>
      </c>
      <c r="C16" s="15" t="s">
        <v>85</v>
      </c>
      <c r="D16" s="51" t="s">
        <v>57</v>
      </c>
      <c r="E16" s="51" t="s">
        <v>62</v>
      </c>
      <c r="F16" s="94" cm="1">
        <f t="array" ref="F16">_xlfn.IFS(F$7=6," ",F$7=7," ",F$7=1,'CHAMPS NECESSAIRES'!$D$14,F$7=2,'CHAMPS NECESSAIRES'!$D$14,F$7=3,'CHAMPS NECESSAIRES'!$D$14,F$7=4,'CHAMPS NECESSAIRES'!$D$14,F$7=5,'CHAMPS NECESSAIRES'!$D$14)</f>
        <v>0.25000000000000006</v>
      </c>
      <c r="G16" s="94" cm="1">
        <f t="array" ref="G16">_xlfn.IFS(G$7=6," ",G$7=7," ",G$7=1,'CHAMPS NECESSAIRES'!$D$14,G$7=2,'CHAMPS NECESSAIRES'!$D$14,G$7=3,'CHAMPS NECESSAIRES'!$D$14,G$7=4,'CHAMPS NECESSAIRES'!$D$14,G$7=5,'CHAMPS NECESSAIRES'!$D$14)</f>
        <v>0.25000000000000006</v>
      </c>
      <c r="H16" s="94" cm="1">
        <f t="array" ref="H16">_xlfn.IFS(H$7=6," ",H$7=7," ",H$7=1,'CHAMPS NECESSAIRES'!$D$14,H$7=2,'CHAMPS NECESSAIRES'!$D$14,H$7=3,'CHAMPS NECESSAIRES'!$D$14,H$7=4,'CHAMPS NECESSAIRES'!$D$14,H$7=5,'CHAMPS NECESSAIRES'!$D$14)</f>
        <v>0.25000000000000006</v>
      </c>
      <c r="I16" s="94" t="str" cm="1">
        <f t="array" ref="I16">_xlfn.IFS(I$7=6," ",I$7=7," ",I$7=1,'CHAMPS NECESSAIRES'!$D$14,I$7=2,'CHAMPS NECESSAIRES'!$D$14,I$7=3,'CHAMPS NECESSAIRES'!$D$14,I$7=4,'CHAMPS NECESSAIRES'!$D$14,I$7=5,'CHAMPS NECESSAIRES'!$D$14)</f>
        <v xml:space="preserve"> </v>
      </c>
      <c r="J16" s="94" t="str" cm="1">
        <f t="array" ref="J16">_xlfn.IFS(J$7=6," ",J$7=7," ",J$7=1,'CHAMPS NECESSAIRES'!$D$14,J$7=2,'CHAMPS NECESSAIRES'!$D$14,J$7=3,'CHAMPS NECESSAIRES'!$D$14,J$7=4,'CHAMPS NECESSAIRES'!$D$14,J$7=5,'CHAMPS NECESSAIRES'!$D$14)</f>
        <v xml:space="preserve"> </v>
      </c>
      <c r="K16" s="94" cm="1">
        <f t="array" ref="K16">_xlfn.IFS(K$7=6," ",K$7=7," ",K$7=1,'CHAMPS NECESSAIRES'!$D$14,K$7=2,'CHAMPS NECESSAIRES'!$D$14,K$7=3,'CHAMPS NECESSAIRES'!$D$14,K$7=4,'CHAMPS NECESSAIRES'!$D$14,K$7=5,'CHAMPS NECESSAIRES'!$D$14)</f>
        <v>0.25000000000000006</v>
      </c>
      <c r="L16" s="94" cm="1">
        <f t="array" ref="L16">_xlfn.IFS(L$7=6," ",L$7=7," ",L$7=1,'CHAMPS NECESSAIRES'!$D$14,L$7=2,'CHAMPS NECESSAIRES'!$D$14,L$7=3,'CHAMPS NECESSAIRES'!$D$14,L$7=4,'CHAMPS NECESSAIRES'!$D$14,L$7=5,'CHAMPS NECESSAIRES'!$D$14)</f>
        <v>0.25000000000000006</v>
      </c>
      <c r="M16" s="94" cm="1">
        <f t="array" ref="M16">_xlfn.IFS(M$7=6," ",M$7=7," ",M$7=1,'CHAMPS NECESSAIRES'!$D$14,M$7=2,'CHAMPS NECESSAIRES'!$D$14,M$7=3,'CHAMPS NECESSAIRES'!$D$14,M$7=4,'CHAMPS NECESSAIRES'!$D$14,M$7=5,'CHAMPS NECESSAIRES'!$D$14)</f>
        <v>0.25000000000000006</v>
      </c>
      <c r="N16" s="94" cm="1">
        <f t="array" ref="N16">_xlfn.IFS(N$7=6," ",N$7=7," ",N$7=1,'CHAMPS NECESSAIRES'!$D$14,N$7=2,'CHAMPS NECESSAIRES'!$D$14,N$7=3,'CHAMPS NECESSAIRES'!$D$14,N$7=4,'CHAMPS NECESSAIRES'!$D$14,N$7=5,'CHAMPS NECESSAIRES'!$D$14)</f>
        <v>0.25000000000000006</v>
      </c>
      <c r="O16" s="94" cm="1">
        <f t="array" ref="O16">_xlfn.IFS(O$7=6," ",O$7=7," ",O$7=1,'CHAMPS NECESSAIRES'!$D$14,O$7=2,'CHAMPS NECESSAIRES'!$D$14,O$7=3,'CHAMPS NECESSAIRES'!$D$14,O$7=4,'CHAMPS NECESSAIRES'!$D$14,O$7=5,'CHAMPS NECESSAIRES'!$D$14)</f>
        <v>0.25000000000000006</v>
      </c>
      <c r="P16" s="94" t="str" cm="1">
        <f t="array" ref="P16">_xlfn.IFS(P$7=6," ",P$7=7," ",P$7=1,'CHAMPS NECESSAIRES'!$D$14,P$7=2,'CHAMPS NECESSAIRES'!$D$14,P$7=3,'CHAMPS NECESSAIRES'!$D$14,P$7=4,'CHAMPS NECESSAIRES'!$D$14,P$7=5,'CHAMPS NECESSAIRES'!$D$14)</f>
        <v xml:space="preserve"> </v>
      </c>
      <c r="Q16" s="94" t="str" cm="1">
        <f t="array" ref="Q16">_xlfn.IFS(Q$7=6," ",Q$7=7," ",Q$7=1,'CHAMPS NECESSAIRES'!$D$14,Q$7=2,'CHAMPS NECESSAIRES'!$D$14,Q$7=3,'CHAMPS NECESSAIRES'!$D$14,Q$7=4,'CHAMPS NECESSAIRES'!$D$14,Q$7=5,'CHAMPS NECESSAIRES'!$D$14)</f>
        <v xml:space="preserve"> </v>
      </c>
      <c r="R16" s="94" cm="1">
        <f t="array" ref="R16">_xlfn.IFS(R$7=6," ",R$7=7," ",R$7=1,'CHAMPS NECESSAIRES'!$D$14,R$7=2,'CHAMPS NECESSAIRES'!$D$14,R$7=3,'CHAMPS NECESSAIRES'!$D$14,R$7=4,'CHAMPS NECESSAIRES'!$D$14,R$7=5,'CHAMPS NECESSAIRES'!$D$14)</f>
        <v>0.25000000000000006</v>
      </c>
      <c r="S16" s="94" cm="1">
        <f t="array" ref="S16">_xlfn.IFS(S$7=6," ",S$7=7," ",S$7=1,'CHAMPS NECESSAIRES'!$D$14,S$7=2,'CHAMPS NECESSAIRES'!$D$14,S$7=3,'CHAMPS NECESSAIRES'!$D$14,S$7=4,'CHAMPS NECESSAIRES'!$D$14,S$7=5,'CHAMPS NECESSAIRES'!$D$14)</f>
        <v>0.25000000000000006</v>
      </c>
      <c r="T16" s="94" cm="1">
        <f t="array" ref="T16">_xlfn.IFS(T$7=6," ",T$7=7," ",T$7=1,'CHAMPS NECESSAIRES'!$D$14,T$7=2,'CHAMPS NECESSAIRES'!$D$14,T$7=3,'CHAMPS NECESSAIRES'!$D$14,T$7=4,'CHAMPS NECESSAIRES'!$D$14,T$7=5,'CHAMPS NECESSAIRES'!$D$14)</f>
        <v>0.25000000000000006</v>
      </c>
      <c r="U16" s="94" cm="1">
        <f t="array" ref="U16">_xlfn.IFS(U$7=6," ",U$7=7," ",U$7=1,'CHAMPS NECESSAIRES'!$D$14,U$7=2,'CHAMPS NECESSAIRES'!$D$14,U$7=3,'CHAMPS NECESSAIRES'!$D$14,U$7=4,'CHAMPS NECESSAIRES'!$D$14,U$7=5,'CHAMPS NECESSAIRES'!$D$14)</f>
        <v>0.25000000000000006</v>
      </c>
      <c r="V16" s="94" cm="1">
        <f t="array" ref="V16">_xlfn.IFS(V$7=6," ",V$7=7," ",V$7=1,'CHAMPS NECESSAIRES'!$D$14,V$7=2,'CHAMPS NECESSAIRES'!$D$14,V$7=3,'CHAMPS NECESSAIRES'!$D$14,V$7=4,'CHAMPS NECESSAIRES'!$D$14,V$7=5,'CHAMPS NECESSAIRES'!$D$14)</f>
        <v>0.25000000000000006</v>
      </c>
      <c r="W16" s="94" t="str" cm="1">
        <f t="array" ref="W16">_xlfn.IFS(W$7=6," ",W$7=7," ",W$7=1,'CHAMPS NECESSAIRES'!$D$14,W$7=2,'CHAMPS NECESSAIRES'!$D$14,W$7=3,'CHAMPS NECESSAIRES'!$D$14,W$7=4,'CHAMPS NECESSAIRES'!$D$14,W$7=5,'CHAMPS NECESSAIRES'!$D$14)</f>
        <v xml:space="preserve"> </v>
      </c>
      <c r="X16" s="94" t="str" cm="1">
        <f t="array" ref="X16">_xlfn.IFS(X$7=6," ",X$7=7," ",X$7=1,'CHAMPS NECESSAIRES'!$D$14,X$7=2,'CHAMPS NECESSAIRES'!$D$14,X$7=3,'CHAMPS NECESSAIRES'!$D$14,X$7=4,'CHAMPS NECESSAIRES'!$D$14,X$7=5,'CHAMPS NECESSAIRES'!$D$14)</f>
        <v xml:space="preserve"> </v>
      </c>
      <c r="Y16" s="94" cm="1">
        <f t="array" ref="Y16">_xlfn.IFS(Y$7=6," ",Y$7=7," ",Y$7=1,'CHAMPS NECESSAIRES'!$D$14,Y$7=2,'CHAMPS NECESSAIRES'!$D$14,Y$7=3,'CHAMPS NECESSAIRES'!$D$14,Y$7=4,'CHAMPS NECESSAIRES'!$D$14,Y$7=5,'CHAMPS NECESSAIRES'!$D$14)</f>
        <v>0.25000000000000006</v>
      </c>
      <c r="Z16" s="94" cm="1">
        <f t="array" ref="Z16">_xlfn.IFS(Z$7=6," ",Z$7=7," ",Z$7=1,'CHAMPS NECESSAIRES'!$D$14,Z$7=2,'CHAMPS NECESSAIRES'!$D$14,Z$7=3,'CHAMPS NECESSAIRES'!$D$14,Z$7=4,'CHAMPS NECESSAIRES'!$D$14,Z$7=5,'CHAMPS NECESSAIRES'!$D$14)</f>
        <v>0.25000000000000006</v>
      </c>
      <c r="AA16" s="94" cm="1">
        <f t="array" ref="AA16">_xlfn.IFS(AA$7=6," ",AA$7=7," ",AA$7=1,'CHAMPS NECESSAIRES'!$D$14,AA$7=2,'CHAMPS NECESSAIRES'!$D$14,AA$7=3,'CHAMPS NECESSAIRES'!$D$14,AA$7=4,'CHAMPS NECESSAIRES'!$D$14,AA$7=5,'CHAMPS NECESSAIRES'!$D$14)</f>
        <v>0.25000000000000006</v>
      </c>
      <c r="AB16" s="94" cm="1">
        <f t="array" ref="AB16">_xlfn.IFS(AB$7=6," ",AB$7=7," ",AB$7=1,'CHAMPS NECESSAIRES'!$D$14,AB$7=2,'CHAMPS NECESSAIRES'!$D$14,AB$7=3,'CHAMPS NECESSAIRES'!$D$14,AB$7=4,'CHAMPS NECESSAIRES'!$D$14,AB$7=5,'CHAMPS NECESSAIRES'!$D$14)</f>
        <v>0.25000000000000006</v>
      </c>
      <c r="AC16" s="94" cm="1">
        <f t="array" ref="AC16">_xlfn.IFS(AC$7=6," ",AC$7=7," ",AC$7=1,'CHAMPS NECESSAIRES'!$D$14,AC$7=2,'CHAMPS NECESSAIRES'!$D$14,AC$7=3,'CHAMPS NECESSAIRES'!$D$14,AC$7=4,'CHAMPS NECESSAIRES'!$D$14,AC$7=5,'CHAMPS NECESSAIRES'!$D$14)</f>
        <v>0.25000000000000006</v>
      </c>
      <c r="AD16" s="94" t="str" cm="1">
        <f t="array" ref="AD16">_xlfn.IFS(AD$7=6," ",AD$7=7," ",AD$7=1,'CHAMPS NECESSAIRES'!$D$14,AD$7=2,'CHAMPS NECESSAIRES'!$D$14,AD$7=3,'CHAMPS NECESSAIRES'!$D$14,AD$7=4,'CHAMPS NECESSAIRES'!$D$14,AD$7=5,'CHAMPS NECESSAIRES'!$D$14)</f>
        <v xml:space="preserve"> </v>
      </c>
      <c r="AE16" s="94" t="str" cm="1">
        <f t="array" ref="AE16">_xlfn.IFS(AE$7=6," ",AE$7=7," ",AE$7=1,'CHAMPS NECESSAIRES'!$D$14,AE$7=2,'CHAMPS NECESSAIRES'!$D$14,AE$7=3,'CHAMPS NECESSAIRES'!$D$14,AE$7=4,'CHAMPS NECESSAIRES'!$D$14,AE$7=5,'CHAMPS NECESSAIRES'!$D$14)</f>
        <v xml:space="preserve"> </v>
      </c>
      <c r="AF16" s="94" cm="1">
        <f t="array" ref="AF16">_xlfn.IFS(AF$7=6," ",AF$7=7," ",AF$7=1,'CHAMPS NECESSAIRES'!$D$14,AF$7=2,'CHAMPS NECESSAIRES'!$D$14,AF$7=3,'CHAMPS NECESSAIRES'!$D$14,AF$7=4,'CHAMPS NECESSAIRES'!$D$14,AF$7=5,'CHAMPS NECESSAIRES'!$D$14)</f>
        <v>0.25000000000000006</v>
      </c>
      <c r="AG16" s="94" cm="1">
        <f t="array" ref="AG16">_xlfn.IFS(AG$7=6," ",AG$7=7," ",AG$7=1,'CHAMPS NECESSAIRES'!$D$14,AG$7=2,'CHAMPS NECESSAIRES'!$D$14,AG$7=3,'CHAMPS NECESSAIRES'!$D$14,AG$7=4,'CHAMPS NECESSAIRES'!$D$14,AG$7=5,'CHAMPS NECESSAIRES'!$D$14)</f>
        <v>0.25000000000000006</v>
      </c>
      <c r="AH16" s="94"/>
      <c r="AI16" s="94"/>
      <c r="AJ16" s="94"/>
      <c r="AK16" s="4" t="e">
        <f t="shared" si="4"/>
        <v>#VALUE!</v>
      </c>
      <c r="AL16" s="5" t="e">
        <f t="shared" si="10"/>
        <v>#VALUE!</v>
      </c>
      <c r="AM16" s="26">
        <f t="shared" si="6"/>
        <v>5.0000000000000009</v>
      </c>
      <c r="AN16" s="27">
        <f t="shared" si="7"/>
        <v>1.2500000000000002</v>
      </c>
      <c r="AO16" s="28">
        <f t="shared" si="8"/>
        <v>30.000000000000007</v>
      </c>
      <c r="AP16" s="72">
        <f t="shared" si="9"/>
        <v>28.500000000000007</v>
      </c>
      <c r="AQ16" s="17">
        <f t="shared" si="3"/>
        <v>28</v>
      </c>
      <c r="AR16" s="18" t="s">
        <v>86</v>
      </c>
      <c r="AS16" s="32"/>
      <c r="AT16" s="32"/>
      <c r="AU16" s="32"/>
      <c r="AV16" s="32"/>
      <c r="AW16" s="32"/>
      <c r="AX16" s="32"/>
      <c r="AY16" s="32"/>
      <c r="AZ16" s="32"/>
      <c r="BA16" s="32"/>
    </row>
    <row r="17" spans="1:53" ht="15" thickBot="1" x14ac:dyDescent="0.4">
      <c r="A17" s="32"/>
      <c r="B17" s="52" t="s">
        <v>85</v>
      </c>
      <c r="C17" s="16" t="s">
        <v>85</v>
      </c>
      <c r="D17" s="52" t="s">
        <v>57</v>
      </c>
      <c r="E17" s="52" t="s">
        <v>62</v>
      </c>
      <c r="F17" s="94" cm="1">
        <f t="array" ref="F17">_xlfn.IFS(F$7=6," ",F$7=7," ",F$7=1,'CHAMPS NECESSAIRES'!$D$14,F$7=2,'CHAMPS NECESSAIRES'!$D$14,F$7=3,'CHAMPS NECESSAIRES'!$D$14,F$7=4,'CHAMPS NECESSAIRES'!$D$14,F$7=5,'CHAMPS NECESSAIRES'!$D$14)</f>
        <v>0.25000000000000006</v>
      </c>
      <c r="G17" s="94" cm="1">
        <f t="array" ref="G17">_xlfn.IFS(G$7=6," ",G$7=7," ",G$7=1,'CHAMPS NECESSAIRES'!$D$14,G$7=2,'CHAMPS NECESSAIRES'!$D$14,G$7=3,'CHAMPS NECESSAIRES'!$D$14,G$7=4,'CHAMPS NECESSAIRES'!$D$14,G$7=5,'CHAMPS NECESSAIRES'!$D$14)</f>
        <v>0.25000000000000006</v>
      </c>
      <c r="H17" s="94" cm="1">
        <f t="array" ref="H17">_xlfn.IFS(H$7=6," ",H$7=7," ",H$7=1,'CHAMPS NECESSAIRES'!$D$14,H$7=2,'CHAMPS NECESSAIRES'!$D$14,H$7=3,'CHAMPS NECESSAIRES'!$D$14,H$7=4,'CHAMPS NECESSAIRES'!$D$14,H$7=5,'CHAMPS NECESSAIRES'!$D$14)</f>
        <v>0.25000000000000006</v>
      </c>
      <c r="I17" s="94" t="str" cm="1">
        <f t="array" ref="I17">_xlfn.IFS(I$7=6," ",I$7=7," ",I$7=1,'CHAMPS NECESSAIRES'!$D$14,I$7=2,'CHAMPS NECESSAIRES'!$D$14,I$7=3,'CHAMPS NECESSAIRES'!$D$14,I$7=4,'CHAMPS NECESSAIRES'!$D$14,I$7=5,'CHAMPS NECESSAIRES'!$D$14)</f>
        <v xml:space="preserve"> </v>
      </c>
      <c r="J17" s="94" t="str" cm="1">
        <f t="array" ref="J17">_xlfn.IFS(J$7=6," ",J$7=7," ",J$7=1,'CHAMPS NECESSAIRES'!$D$14,J$7=2,'CHAMPS NECESSAIRES'!$D$14,J$7=3,'CHAMPS NECESSAIRES'!$D$14,J$7=4,'CHAMPS NECESSAIRES'!$D$14,J$7=5,'CHAMPS NECESSAIRES'!$D$14)</f>
        <v xml:space="preserve"> </v>
      </c>
      <c r="K17" s="94" cm="1">
        <f t="array" ref="K17">_xlfn.IFS(K$7=6," ",K$7=7," ",K$7=1,'CHAMPS NECESSAIRES'!$D$14,K$7=2,'CHAMPS NECESSAIRES'!$D$14,K$7=3,'CHAMPS NECESSAIRES'!$D$14,K$7=4,'CHAMPS NECESSAIRES'!$D$14,K$7=5,'CHAMPS NECESSAIRES'!$D$14)</f>
        <v>0.25000000000000006</v>
      </c>
      <c r="L17" s="94" cm="1">
        <f t="array" ref="L17">_xlfn.IFS(L$7=6," ",L$7=7," ",L$7=1,'CHAMPS NECESSAIRES'!$D$14,L$7=2,'CHAMPS NECESSAIRES'!$D$14,L$7=3,'CHAMPS NECESSAIRES'!$D$14,L$7=4,'CHAMPS NECESSAIRES'!$D$14,L$7=5,'CHAMPS NECESSAIRES'!$D$14)</f>
        <v>0.25000000000000006</v>
      </c>
      <c r="M17" s="94" cm="1">
        <f t="array" ref="M17">_xlfn.IFS(M$7=6," ",M$7=7," ",M$7=1,'CHAMPS NECESSAIRES'!$D$14,M$7=2,'CHAMPS NECESSAIRES'!$D$14,M$7=3,'CHAMPS NECESSAIRES'!$D$14,M$7=4,'CHAMPS NECESSAIRES'!$D$14,M$7=5,'CHAMPS NECESSAIRES'!$D$14)</f>
        <v>0.25000000000000006</v>
      </c>
      <c r="N17" s="94" cm="1">
        <f t="array" ref="N17">_xlfn.IFS(N$7=6," ",N$7=7," ",N$7=1,'CHAMPS NECESSAIRES'!$D$14,N$7=2,'CHAMPS NECESSAIRES'!$D$14,N$7=3,'CHAMPS NECESSAIRES'!$D$14,N$7=4,'CHAMPS NECESSAIRES'!$D$14,N$7=5,'CHAMPS NECESSAIRES'!$D$14)</f>
        <v>0.25000000000000006</v>
      </c>
      <c r="O17" s="94" cm="1">
        <f t="array" ref="O17">_xlfn.IFS(O$7=6," ",O$7=7," ",O$7=1,'CHAMPS NECESSAIRES'!$D$14,O$7=2,'CHAMPS NECESSAIRES'!$D$14,O$7=3,'CHAMPS NECESSAIRES'!$D$14,O$7=4,'CHAMPS NECESSAIRES'!$D$14,O$7=5,'CHAMPS NECESSAIRES'!$D$14)</f>
        <v>0.25000000000000006</v>
      </c>
      <c r="P17" s="94" t="str" cm="1">
        <f t="array" ref="P17">_xlfn.IFS(P$7=6," ",P$7=7," ",P$7=1,'CHAMPS NECESSAIRES'!$D$14,P$7=2,'CHAMPS NECESSAIRES'!$D$14,P$7=3,'CHAMPS NECESSAIRES'!$D$14,P$7=4,'CHAMPS NECESSAIRES'!$D$14,P$7=5,'CHAMPS NECESSAIRES'!$D$14)</f>
        <v xml:space="preserve"> </v>
      </c>
      <c r="Q17" s="94" t="str" cm="1">
        <f t="array" ref="Q17">_xlfn.IFS(Q$7=6," ",Q$7=7," ",Q$7=1,'CHAMPS NECESSAIRES'!$D$14,Q$7=2,'CHAMPS NECESSAIRES'!$D$14,Q$7=3,'CHAMPS NECESSAIRES'!$D$14,Q$7=4,'CHAMPS NECESSAIRES'!$D$14,Q$7=5,'CHAMPS NECESSAIRES'!$D$14)</f>
        <v xml:space="preserve"> </v>
      </c>
      <c r="R17" s="94" cm="1">
        <f t="array" ref="R17">_xlfn.IFS(R$7=6," ",R$7=7," ",R$7=1,'CHAMPS NECESSAIRES'!$D$14,R$7=2,'CHAMPS NECESSAIRES'!$D$14,R$7=3,'CHAMPS NECESSAIRES'!$D$14,R$7=4,'CHAMPS NECESSAIRES'!$D$14,R$7=5,'CHAMPS NECESSAIRES'!$D$14)</f>
        <v>0.25000000000000006</v>
      </c>
      <c r="S17" s="94" cm="1">
        <f t="array" ref="S17">_xlfn.IFS(S$7=6," ",S$7=7," ",S$7=1,'CHAMPS NECESSAIRES'!$D$14,S$7=2,'CHAMPS NECESSAIRES'!$D$14,S$7=3,'CHAMPS NECESSAIRES'!$D$14,S$7=4,'CHAMPS NECESSAIRES'!$D$14,S$7=5,'CHAMPS NECESSAIRES'!$D$14)</f>
        <v>0.25000000000000006</v>
      </c>
      <c r="T17" s="94" cm="1">
        <f t="array" ref="T17">_xlfn.IFS(T$7=6," ",T$7=7," ",T$7=1,'CHAMPS NECESSAIRES'!$D$14,T$7=2,'CHAMPS NECESSAIRES'!$D$14,T$7=3,'CHAMPS NECESSAIRES'!$D$14,T$7=4,'CHAMPS NECESSAIRES'!$D$14,T$7=5,'CHAMPS NECESSAIRES'!$D$14)</f>
        <v>0.25000000000000006</v>
      </c>
      <c r="U17" s="94" cm="1">
        <f t="array" ref="U17">_xlfn.IFS(U$7=6," ",U$7=7," ",U$7=1,'CHAMPS NECESSAIRES'!$D$14,U$7=2,'CHAMPS NECESSAIRES'!$D$14,U$7=3,'CHAMPS NECESSAIRES'!$D$14,U$7=4,'CHAMPS NECESSAIRES'!$D$14,U$7=5,'CHAMPS NECESSAIRES'!$D$14)</f>
        <v>0.25000000000000006</v>
      </c>
      <c r="V17" s="94" cm="1">
        <f t="array" ref="V17">_xlfn.IFS(V$7=6," ",V$7=7," ",V$7=1,'CHAMPS NECESSAIRES'!$D$14,V$7=2,'CHAMPS NECESSAIRES'!$D$14,V$7=3,'CHAMPS NECESSAIRES'!$D$14,V$7=4,'CHAMPS NECESSAIRES'!$D$14,V$7=5,'CHAMPS NECESSAIRES'!$D$14)</f>
        <v>0.25000000000000006</v>
      </c>
      <c r="W17" s="94" t="str" cm="1">
        <f t="array" ref="W17">_xlfn.IFS(W$7=6," ",W$7=7," ",W$7=1,'CHAMPS NECESSAIRES'!$D$14,W$7=2,'CHAMPS NECESSAIRES'!$D$14,W$7=3,'CHAMPS NECESSAIRES'!$D$14,W$7=4,'CHAMPS NECESSAIRES'!$D$14,W$7=5,'CHAMPS NECESSAIRES'!$D$14)</f>
        <v xml:space="preserve"> </v>
      </c>
      <c r="X17" s="94" t="str" cm="1">
        <f t="array" ref="X17">_xlfn.IFS(X$7=6," ",X$7=7," ",X$7=1,'CHAMPS NECESSAIRES'!$D$14,X$7=2,'CHAMPS NECESSAIRES'!$D$14,X$7=3,'CHAMPS NECESSAIRES'!$D$14,X$7=4,'CHAMPS NECESSAIRES'!$D$14,X$7=5,'CHAMPS NECESSAIRES'!$D$14)</f>
        <v xml:space="preserve"> </v>
      </c>
      <c r="Y17" s="94" cm="1">
        <f t="array" ref="Y17">_xlfn.IFS(Y$7=6," ",Y$7=7," ",Y$7=1,'CHAMPS NECESSAIRES'!$D$14,Y$7=2,'CHAMPS NECESSAIRES'!$D$14,Y$7=3,'CHAMPS NECESSAIRES'!$D$14,Y$7=4,'CHAMPS NECESSAIRES'!$D$14,Y$7=5,'CHAMPS NECESSAIRES'!$D$14)</f>
        <v>0.25000000000000006</v>
      </c>
      <c r="Z17" s="94" cm="1">
        <f t="array" ref="Z17">_xlfn.IFS(Z$7=6," ",Z$7=7," ",Z$7=1,'CHAMPS NECESSAIRES'!$D$14,Z$7=2,'CHAMPS NECESSAIRES'!$D$14,Z$7=3,'CHAMPS NECESSAIRES'!$D$14,Z$7=4,'CHAMPS NECESSAIRES'!$D$14,Z$7=5,'CHAMPS NECESSAIRES'!$D$14)</f>
        <v>0.25000000000000006</v>
      </c>
      <c r="AA17" s="94" cm="1">
        <f t="array" ref="AA17">_xlfn.IFS(AA$7=6," ",AA$7=7," ",AA$7=1,'CHAMPS NECESSAIRES'!$D$14,AA$7=2,'CHAMPS NECESSAIRES'!$D$14,AA$7=3,'CHAMPS NECESSAIRES'!$D$14,AA$7=4,'CHAMPS NECESSAIRES'!$D$14,AA$7=5,'CHAMPS NECESSAIRES'!$D$14)</f>
        <v>0.25000000000000006</v>
      </c>
      <c r="AB17" s="94" cm="1">
        <f t="array" ref="AB17">_xlfn.IFS(AB$7=6," ",AB$7=7," ",AB$7=1,'CHAMPS NECESSAIRES'!$D$14,AB$7=2,'CHAMPS NECESSAIRES'!$D$14,AB$7=3,'CHAMPS NECESSAIRES'!$D$14,AB$7=4,'CHAMPS NECESSAIRES'!$D$14,AB$7=5,'CHAMPS NECESSAIRES'!$D$14)</f>
        <v>0.25000000000000006</v>
      </c>
      <c r="AC17" s="94" cm="1">
        <f t="array" ref="AC17">_xlfn.IFS(AC$7=6," ",AC$7=7," ",AC$7=1,'CHAMPS NECESSAIRES'!$D$14,AC$7=2,'CHAMPS NECESSAIRES'!$D$14,AC$7=3,'CHAMPS NECESSAIRES'!$D$14,AC$7=4,'CHAMPS NECESSAIRES'!$D$14,AC$7=5,'CHAMPS NECESSAIRES'!$D$14)</f>
        <v>0.25000000000000006</v>
      </c>
      <c r="AD17" s="94" t="str" cm="1">
        <f t="array" ref="AD17">_xlfn.IFS(AD$7=6," ",AD$7=7," ",AD$7=1,'CHAMPS NECESSAIRES'!$D$14,AD$7=2,'CHAMPS NECESSAIRES'!$D$14,AD$7=3,'CHAMPS NECESSAIRES'!$D$14,AD$7=4,'CHAMPS NECESSAIRES'!$D$14,AD$7=5,'CHAMPS NECESSAIRES'!$D$14)</f>
        <v xml:space="preserve"> </v>
      </c>
      <c r="AE17" s="94" t="str" cm="1">
        <f t="array" ref="AE17">_xlfn.IFS(AE$7=6," ",AE$7=7," ",AE$7=1,'CHAMPS NECESSAIRES'!$D$14,AE$7=2,'CHAMPS NECESSAIRES'!$D$14,AE$7=3,'CHAMPS NECESSAIRES'!$D$14,AE$7=4,'CHAMPS NECESSAIRES'!$D$14,AE$7=5,'CHAMPS NECESSAIRES'!$D$14)</f>
        <v xml:space="preserve"> </v>
      </c>
      <c r="AF17" s="94" cm="1">
        <f t="array" ref="AF17">_xlfn.IFS(AF$7=6," ",AF$7=7," ",AF$7=1,'CHAMPS NECESSAIRES'!$D$14,AF$7=2,'CHAMPS NECESSAIRES'!$D$14,AF$7=3,'CHAMPS NECESSAIRES'!$D$14,AF$7=4,'CHAMPS NECESSAIRES'!$D$14,AF$7=5,'CHAMPS NECESSAIRES'!$D$14)</f>
        <v>0.25000000000000006</v>
      </c>
      <c r="AG17" s="94" cm="1">
        <f t="array" ref="AG17">_xlfn.IFS(AG$7=6," ",AG$7=7," ",AG$7=1,'CHAMPS NECESSAIRES'!$D$14,AG$7=2,'CHAMPS NECESSAIRES'!$D$14,AG$7=3,'CHAMPS NECESSAIRES'!$D$14,AG$7=4,'CHAMPS NECESSAIRES'!$D$14,AG$7=5,'CHAMPS NECESSAIRES'!$D$14)</f>
        <v>0.25000000000000006</v>
      </c>
      <c r="AH17" s="94"/>
      <c r="AI17" s="94"/>
      <c r="AJ17" s="94"/>
      <c r="AK17" s="4" t="e">
        <f t="shared" si="4"/>
        <v>#VALUE!</v>
      </c>
      <c r="AL17" s="5" t="e">
        <f t="shared" si="10"/>
        <v>#VALUE!</v>
      </c>
      <c r="AM17" s="29">
        <f t="shared" si="6"/>
        <v>5.0000000000000009</v>
      </c>
      <c r="AN17" s="30">
        <f t="shared" si="7"/>
        <v>1.2500000000000002</v>
      </c>
      <c r="AO17" s="31">
        <f t="shared" si="8"/>
        <v>30.000000000000007</v>
      </c>
      <c r="AP17" s="73">
        <f t="shared" si="9"/>
        <v>28.500000000000007</v>
      </c>
      <c r="AQ17" s="19">
        <f t="shared" si="3"/>
        <v>28</v>
      </c>
      <c r="AR17" s="20" t="s">
        <v>86</v>
      </c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53" x14ac:dyDescent="0.35">
      <c r="A18" s="32"/>
      <c r="B18" s="32"/>
      <c r="C18" s="32"/>
      <c r="D18" s="32"/>
      <c r="E18" s="3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63"/>
      <c r="AN18" s="63"/>
      <c r="AO18" s="63"/>
      <c r="AP18" s="63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1:53" x14ac:dyDescent="0.35">
      <c r="A19" s="32"/>
      <c r="B19" s="32"/>
      <c r="C19" s="32"/>
      <c r="D19" s="32"/>
      <c r="E19" s="38"/>
      <c r="F19" s="62"/>
      <c r="G19" s="62"/>
      <c r="H19" s="62"/>
      <c r="I19" s="64"/>
      <c r="J19" s="62"/>
      <c r="K19" s="62"/>
      <c r="L19" s="87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63"/>
      <c r="AN19" s="63"/>
      <c r="AO19" s="63"/>
      <c r="AP19" s="63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53" x14ac:dyDescent="0.35">
      <c r="A20" s="32"/>
      <c r="B20" s="32"/>
      <c r="C20" s="32"/>
      <c r="D20" s="32"/>
      <c r="E20" s="38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63"/>
      <c r="AN20" s="63"/>
      <c r="AO20" s="63"/>
      <c r="AP20" s="63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x14ac:dyDescent="0.35">
      <c r="A21" s="32"/>
      <c r="B21" s="32"/>
      <c r="C21" s="32"/>
      <c r="D21" s="32"/>
      <c r="E21" s="38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63"/>
      <c r="AN21" s="63"/>
      <c r="AO21" s="63"/>
      <c r="AP21" s="63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</row>
    <row r="22" spans="1:53" x14ac:dyDescent="0.35">
      <c r="A22" s="32"/>
      <c r="B22" s="32"/>
      <c r="C22" s="32"/>
      <c r="D22" s="32"/>
      <c r="E22" s="38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63"/>
      <c r="AN22" s="63"/>
      <c r="AO22" s="63"/>
      <c r="AP22" s="63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</row>
    <row r="23" spans="1:53" x14ac:dyDescent="0.35">
      <c r="A23" s="32"/>
      <c r="B23" s="32"/>
      <c r="C23" s="32"/>
      <c r="D23" s="32"/>
      <c r="E23" s="3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63"/>
      <c r="AN23" s="63"/>
      <c r="AO23" s="63"/>
      <c r="AP23" s="63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</row>
    <row r="24" spans="1:53" x14ac:dyDescent="0.35">
      <c r="A24" s="32"/>
      <c r="B24" s="32"/>
      <c r="C24" s="32"/>
      <c r="D24" s="32"/>
      <c r="E24" s="38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63"/>
      <c r="AN24" s="63"/>
      <c r="AO24" s="63"/>
      <c r="AP24" s="63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</row>
    <row r="25" spans="1:53" x14ac:dyDescent="0.35">
      <c r="A25" s="32"/>
      <c r="B25" s="32"/>
      <c r="C25" s="32"/>
      <c r="D25" s="32"/>
      <c r="E25" s="38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63"/>
      <c r="AN25" s="63"/>
      <c r="AO25" s="63"/>
      <c r="AP25" s="63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</row>
    <row r="26" spans="1:53" x14ac:dyDescent="0.35">
      <c r="A26" s="32"/>
      <c r="B26" s="32"/>
      <c r="C26" s="32"/>
      <c r="D26" s="32"/>
      <c r="E26" s="38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63"/>
      <c r="AN26" s="63"/>
      <c r="AO26" s="63"/>
      <c r="AP26" s="63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</row>
    <row r="27" spans="1:53" x14ac:dyDescent="0.35">
      <c r="A27" s="32"/>
      <c r="B27" s="32"/>
      <c r="C27" s="32"/>
      <c r="D27" s="32"/>
      <c r="E27" s="38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63"/>
      <c r="AN27" s="63"/>
      <c r="AO27" s="63"/>
      <c r="AP27" s="63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</row>
    <row r="28" spans="1:53" x14ac:dyDescent="0.35">
      <c r="A28" s="32"/>
      <c r="B28" s="32"/>
      <c r="C28" s="32"/>
      <c r="D28" s="32"/>
      <c r="E28" s="38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63"/>
      <c r="AN28" s="63"/>
      <c r="AO28" s="63"/>
      <c r="AP28" s="63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</row>
    <row r="29" spans="1:53" x14ac:dyDescent="0.35">
      <c r="A29" s="32"/>
      <c r="B29" s="32"/>
      <c r="C29" s="32"/>
      <c r="D29" s="32"/>
      <c r="E29" s="38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63"/>
      <c r="AN29" s="63"/>
      <c r="AO29" s="63"/>
      <c r="AP29" s="63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</row>
    <row r="30" spans="1:53" x14ac:dyDescent="0.35">
      <c r="A30" s="32"/>
      <c r="B30" s="32"/>
      <c r="C30" s="32"/>
      <c r="D30" s="32"/>
      <c r="E30" s="38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63"/>
      <c r="AN30" s="63"/>
      <c r="AO30" s="63"/>
      <c r="AP30" s="63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x14ac:dyDescent="0.35">
      <c r="A31" s="32"/>
      <c r="B31" s="32"/>
      <c r="C31" s="32"/>
      <c r="D31" s="32"/>
      <c r="E31" s="3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63"/>
      <c r="AN31" s="63"/>
      <c r="AO31" s="63"/>
      <c r="AP31" s="63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x14ac:dyDescent="0.35">
      <c r="A32" s="32"/>
      <c r="B32" s="32"/>
      <c r="C32" s="32"/>
      <c r="D32" s="32"/>
      <c r="E32" s="3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63"/>
      <c r="AN32" s="63"/>
      <c r="AO32" s="63"/>
      <c r="AP32" s="63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x14ac:dyDescent="0.35">
      <c r="A33" s="32"/>
      <c r="B33" s="32"/>
      <c r="C33" s="32"/>
      <c r="D33" s="32"/>
      <c r="E33" s="38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63"/>
      <c r="AN33" s="63"/>
      <c r="AO33" s="63"/>
      <c r="AP33" s="63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x14ac:dyDescent="0.35">
      <c r="A34" s="32"/>
      <c r="B34" s="32"/>
      <c r="C34" s="32"/>
      <c r="D34" s="32"/>
      <c r="E34" s="38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63"/>
      <c r="AN34" s="63"/>
      <c r="AO34" s="63"/>
      <c r="AP34" s="63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</row>
    <row r="35" spans="1:53" x14ac:dyDescent="0.35">
      <c r="A35" s="32"/>
      <c r="B35" s="32"/>
      <c r="C35" s="32"/>
      <c r="D35" s="32"/>
      <c r="E35" s="38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63"/>
      <c r="AN35" s="63"/>
      <c r="AO35" s="63"/>
      <c r="AP35" s="63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</row>
    <row r="36" spans="1:53" x14ac:dyDescent="0.35">
      <c r="A36" s="32"/>
      <c r="B36" s="32"/>
      <c r="C36" s="32"/>
      <c r="D36" s="32"/>
      <c r="E36" s="38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63"/>
      <c r="AN36" s="63"/>
      <c r="AO36" s="63"/>
      <c r="AP36" s="63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</row>
    <row r="37" spans="1:53" x14ac:dyDescent="0.35">
      <c r="A37" s="32"/>
      <c r="B37" s="32"/>
      <c r="C37" s="32"/>
      <c r="D37" s="32"/>
      <c r="E37" s="38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63"/>
      <c r="AN37" s="63"/>
      <c r="AO37" s="63"/>
      <c r="AP37" s="63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:53" x14ac:dyDescent="0.35">
      <c r="A38" s="32"/>
      <c r="B38" s="32"/>
      <c r="C38" s="32"/>
      <c r="D38" s="32"/>
      <c r="E38" s="38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63"/>
      <c r="AN38" s="63"/>
      <c r="AO38" s="63"/>
      <c r="AP38" s="63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3" x14ac:dyDescent="0.35">
      <c r="A39" s="32"/>
      <c r="B39" s="32"/>
      <c r="C39" s="32"/>
      <c r="D39" s="32"/>
      <c r="E39" s="38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63"/>
      <c r="AN39" s="63"/>
      <c r="AO39" s="63"/>
      <c r="AP39" s="63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1:53" x14ac:dyDescent="0.35">
      <c r="A40" s="32"/>
      <c r="B40" s="32"/>
      <c r="C40" s="32"/>
      <c r="D40" s="32"/>
      <c r="E40" s="38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63"/>
      <c r="AN40" s="63"/>
      <c r="AO40" s="63"/>
      <c r="AP40" s="63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</row>
    <row r="41" spans="1:53" x14ac:dyDescent="0.35">
      <c r="A41" s="32"/>
      <c r="B41" s="32"/>
      <c r="C41" s="32"/>
      <c r="D41" s="32"/>
      <c r="E41" s="38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63"/>
      <c r="AN41" s="63"/>
      <c r="AO41" s="63"/>
      <c r="AP41" s="63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</row>
    <row r="42" spans="1:53" x14ac:dyDescent="0.35">
      <c r="A42" s="32"/>
      <c r="B42" s="32"/>
      <c r="C42" s="32"/>
      <c r="D42" s="32"/>
      <c r="E42" s="38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63"/>
      <c r="AN42" s="63"/>
      <c r="AO42" s="63"/>
      <c r="AP42" s="63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3" x14ac:dyDescent="0.35">
      <c r="A43" s="32"/>
      <c r="B43" s="32"/>
      <c r="C43" s="32"/>
      <c r="D43" s="32"/>
      <c r="E43" s="38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63"/>
      <c r="AN43" s="63"/>
      <c r="AO43" s="63"/>
      <c r="AP43" s="63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</row>
    <row r="44" spans="1:53" x14ac:dyDescent="0.35">
      <c r="A44" s="32"/>
      <c r="B44" s="32"/>
      <c r="C44" s="32"/>
      <c r="D44" s="32"/>
      <c r="E44" s="38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63"/>
      <c r="AN44" s="63"/>
      <c r="AO44" s="63"/>
      <c r="AP44" s="63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</row>
    <row r="45" spans="1:53" x14ac:dyDescent="0.35">
      <c r="A45" s="32"/>
      <c r="B45" s="32"/>
      <c r="C45" s="32"/>
      <c r="D45" s="32"/>
      <c r="E45" s="38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63"/>
      <c r="AN45" s="63"/>
      <c r="AO45" s="63"/>
      <c r="AP45" s="63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46" spans="1:53" x14ac:dyDescent="0.35">
      <c r="A46" s="32"/>
      <c r="B46" s="32"/>
      <c r="C46" s="32"/>
      <c r="D46" s="32"/>
      <c r="E46" s="38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63"/>
      <c r="AN46" s="63"/>
      <c r="AO46" s="63"/>
      <c r="AP46" s="63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</row>
  </sheetData>
  <mergeCells count="19">
    <mergeCell ref="B6:C6"/>
    <mergeCell ref="F6:AJ6"/>
    <mergeCell ref="AN6:AQ7"/>
    <mergeCell ref="AQ8:AR8"/>
    <mergeCell ref="AK3:AK5"/>
    <mergeCell ref="AL3:AL5"/>
    <mergeCell ref="B4:C4"/>
    <mergeCell ref="AM4:AN4"/>
    <mergeCell ref="B5:C5"/>
    <mergeCell ref="AM5:AN5"/>
    <mergeCell ref="B1:C1"/>
    <mergeCell ref="D1:E1"/>
    <mergeCell ref="D2:E2"/>
    <mergeCell ref="F2:AJ2"/>
    <mergeCell ref="B3:C3"/>
    <mergeCell ref="F3:J3"/>
    <mergeCell ref="M3:Q3"/>
    <mergeCell ref="T3:X3"/>
    <mergeCell ref="AA3:AJ3"/>
  </mergeCells>
  <conditionalFormatting sqref="F9:AL9 F10:AJ17">
    <cfRule type="containsBlanks" dxfId="76" priority="1">
      <formula>LEN(TRIM(F9))=0</formula>
    </cfRule>
    <cfRule type="expression" dxfId="75" priority="3">
      <formula>SI+$F$7:$AJ$7=6</formula>
    </cfRule>
  </conditionalFormatting>
  <conditionalFormatting sqref="F7">
    <cfRule type="cellIs" dxfId="74" priority="7" operator="equal">
      <formula>6</formula>
    </cfRule>
    <cfRule type="cellIs" dxfId="73" priority="9" operator="equal">
      <formula>"6;7"</formula>
    </cfRule>
  </conditionalFormatting>
  <conditionalFormatting sqref="L19">
    <cfRule type="containsText" dxfId="72" priority="8" operator="containsText" text="6;7">
      <formula>NOT(ISERROR(SEARCH("6;7",L19)))</formula>
    </cfRule>
  </conditionalFormatting>
  <conditionalFormatting sqref="G7:AJ7">
    <cfRule type="cellIs" dxfId="71" priority="5" operator="equal">
      <formula>6</formula>
    </cfRule>
    <cfRule type="cellIs" priority="6" operator="equal">
      <formula>"6;7"</formula>
    </cfRule>
  </conditionalFormatting>
  <conditionalFormatting sqref="F7:AJ7">
    <cfRule type="cellIs" dxfId="70" priority="4" operator="equal">
      <formula>7</formula>
    </cfRule>
  </conditionalFormatting>
  <conditionalFormatting sqref="F8">
    <cfRule type="expression" priority="2">
      <formula>$F$7:$AJ$7=6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81" r:id="rId4" name="Drop Down 1">
              <controlPr defaultSize="0" autoLine="0" autoPict="0">
                <anchor moveWithCells="1">
                  <from>
                    <xdr:col>1</xdr:col>
                    <xdr:colOff>654050</xdr:colOff>
                    <xdr:row>1</xdr:row>
                    <xdr:rowOff>50800</xdr:rowOff>
                  </from>
                  <to>
                    <xdr:col>2</xdr:col>
                    <xdr:colOff>552450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482" r:id="rId5" name="Drop Down 2">
              <controlPr defaultSize="0" autoLine="0" autoPict="0">
                <anchor moveWithCells="1">
                  <from>
                    <xdr:col>3</xdr:col>
                    <xdr:colOff>641350</xdr:colOff>
                    <xdr:row>1</xdr:row>
                    <xdr:rowOff>31750</xdr:rowOff>
                  </from>
                  <to>
                    <xdr:col>4</xdr:col>
                    <xdr:colOff>615950</xdr:colOff>
                    <xdr:row>1</xdr:row>
                    <xdr:rowOff>355600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9FC7E52-E356-4569-989E-D375ED5E319C}">
          <x14:formula1>
            <xm:f>'CHAMPS NECESSAIRES'!$D$6:$F$6</xm:f>
          </x14:formula1>
          <xm:sqref>E9:E17</xm:sqref>
        </x14:dataValidation>
        <x14:dataValidation type="list" allowBlank="1" showInputMessage="1" showErrorMessage="1" xr:uid="{F5B262D3-9C6B-498D-B49E-511B6612ABB9}">
          <x14:formula1>
            <xm:f>'CHAMPS NECESSAIRES'!$D$5:$G$5</xm:f>
          </x14:formula1>
          <xm:sqref>D9:D1048576</xm:sqref>
        </x14:dataValidation>
        <x14:dataValidation type="time" allowBlank="1" showInputMessage="1" showErrorMessage="1" xr:uid="{C8903884-79C9-4F03-ACDA-FD81E831CCEA}">
          <x14:formula1>
            <xm:f>0</xm:f>
          </x14:formula1>
          <x14:formula2>
            <xm:f>'CHAMPS NECESSAIRES'!XED6</xm:f>
          </x14:formula2>
          <xm:sqref>G9:AL9 F9:F17 G10:AJ17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C533F-DC9F-46ED-AE04-76E1B947C03F}">
  <dimension ref="A1:BA46"/>
  <sheetViews>
    <sheetView topLeftCell="E1" zoomScale="80" zoomScaleNormal="80" workbookViewId="0">
      <selection activeCell="D2" sqref="D2:E2"/>
    </sheetView>
  </sheetViews>
  <sheetFormatPr baseColWidth="10" defaultColWidth="11.453125" defaultRowHeight="14.5" x14ac:dyDescent="0.35"/>
  <cols>
    <col min="2" max="2" width="16.54296875" customWidth="1"/>
    <col min="3" max="3" width="16.81640625" customWidth="1"/>
    <col min="4" max="4" width="17.7265625" customWidth="1"/>
    <col min="5" max="5" width="18.26953125" style="47" customWidth="1"/>
    <col min="6" max="23" width="4.7265625" style="1" customWidth="1"/>
    <col min="24" max="36" width="4.7265625" customWidth="1"/>
    <col min="37" max="38" width="11.453125" hidden="1" customWidth="1"/>
    <col min="39" max="39" width="11" style="21" customWidth="1"/>
    <col min="40" max="40" width="11.453125" style="21"/>
    <col min="41" max="41" width="11.453125" style="21" hidden="1" customWidth="1"/>
    <col min="42" max="42" width="9.08984375" style="21" customWidth="1"/>
    <col min="43" max="43" width="6.1796875" customWidth="1"/>
    <col min="44" max="44" width="13.453125" bestFit="1" customWidth="1"/>
  </cols>
  <sheetData>
    <row r="1" spans="1:53" ht="15" thickBot="1" x14ac:dyDescent="0.4">
      <c r="A1" s="32"/>
      <c r="B1" s="164" t="s">
        <v>104</v>
      </c>
      <c r="C1" s="165"/>
      <c r="D1" s="165" t="s">
        <v>105</v>
      </c>
      <c r="E1" s="166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7"/>
      <c r="AL1" s="57"/>
      <c r="AM1" s="58"/>
      <c r="AN1" s="58"/>
      <c r="AO1" s="58"/>
      <c r="AP1" s="58"/>
      <c r="AQ1" s="57"/>
      <c r="AR1" s="57"/>
      <c r="AS1" s="32"/>
      <c r="AT1" s="32"/>
      <c r="AU1" s="32"/>
      <c r="AV1" s="32"/>
      <c r="AW1" s="32"/>
      <c r="AX1" s="32"/>
      <c r="AY1" s="32"/>
      <c r="AZ1" s="32"/>
      <c r="BA1" s="32"/>
    </row>
    <row r="2" spans="1:53" ht="30.75" customHeight="1" thickBot="1" x14ac:dyDescent="0.6">
      <c r="A2" s="32"/>
      <c r="B2" s="97">
        <v>3</v>
      </c>
      <c r="C2" s="96">
        <v>2</v>
      </c>
      <c r="D2" s="167">
        <v>2</v>
      </c>
      <c r="E2" s="168"/>
      <c r="F2" s="169" t="s">
        <v>95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59"/>
      <c r="AL2" s="59"/>
      <c r="AM2" s="60"/>
      <c r="AN2" s="60"/>
      <c r="AO2" s="60"/>
      <c r="AP2" s="60"/>
      <c r="AQ2" s="59"/>
      <c r="AR2" s="59"/>
      <c r="AS2" s="32"/>
      <c r="AT2" s="32"/>
      <c r="AU2" s="32"/>
      <c r="AV2" s="32"/>
      <c r="AW2" s="32"/>
      <c r="AX2" s="32"/>
      <c r="AY2" s="32"/>
      <c r="AZ2" s="32"/>
      <c r="BA2" s="32"/>
    </row>
    <row r="3" spans="1:53" ht="15" thickBot="1" x14ac:dyDescent="0.4">
      <c r="A3" s="32"/>
      <c r="B3" s="171" t="s">
        <v>96</v>
      </c>
      <c r="C3" s="172"/>
      <c r="D3" s="8">
        <f>'CHAMPS NECESSAIRES'!D7</f>
        <v>0.05</v>
      </c>
      <c r="E3" s="100"/>
      <c r="F3" s="173"/>
      <c r="G3" s="174"/>
      <c r="H3" s="174"/>
      <c r="I3" s="174"/>
      <c r="J3" s="174"/>
      <c r="K3" s="102"/>
      <c r="L3" s="102"/>
      <c r="M3" s="174"/>
      <c r="N3" s="174"/>
      <c r="O3" s="174"/>
      <c r="P3" s="174"/>
      <c r="Q3" s="174"/>
      <c r="R3" s="102"/>
      <c r="S3" s="102"/>
      <c r="T3" s="174"/>
      <c r="U3" s="174"/>
      <c r="V3" s="174"/>
      <c r="W3" s="174"/>
      <c r="X3" s="174"/>
      <c r="Y3" s="102"/>
      <c r="Z3" s="102"/>
      <c r="AA3" s="175"/>
      <c r="AB3" s="175"/>
      <c r="AC3" s="175"/>
      <c r="AD3" s="175"/>
      <c r="AE3" s="175"/>
      <c r="AF3" s="175"/>
      <c r="AG3" s="175"/>
      <c r="AH3" s="175"/>
      <c r="AI3" s="175"/>
      <c r="AJ3" s="176"/>
      <c r="AK3" s="186" t="s">
        <v>75</v>
      </c>
      <c r="AL3" s="187"/>
      <c r="AM3" s="61"/>
      <c r="AN3" s="61"/>
      <c r="AO3" s="61"/>
      <c r="AP3" s="61"/>
      <c r="AQ3" s="33"/>
      <c r="AR3" s="33"/>
      <c r="AS3" s="32"/>
      <c r="AT3" s="32"/>
      <c r="AU3" s="32"/>
      <c r="AV3" s="32"/>
      <c r="AW3" s="32"/>
      <c r="AX3" s="32"/>
      <c r="AY3" s="32"/>
      <c r="AZ3" s="32"/>
      <c r="BA3" s="32"/>
    </row>
    <row r="4" spans="1:53" ht="15" thickBot="1" x14ac:dyDescent="0.4">
      <c r="A4" s="32"/>
      <c r="B4" s="188" t="s">
        <v>65</v>
      </c>
      <c r="C4" s="189"/>
      <c r="D4" s="9">
        <f>AVERAGE(F4:AJ4)</f>
        <v>6.67741935483871</v>
      </c>
      <c r="E4" s="46"/>
      <c r="F4" s="11">
        <f t="shared" ref="F4:AJ4" si="0">COUNTIF(F9:F17,"&gt;0")</f>
        <v>9</v>
      </c>
      <c r="G4" s="6">
        <f t="shared" si="0"/>
        <v>9</v>
      </c>
      <c r="H4" s="6">
        <f t="shared" si="0"/>
        <v>9</v>
      </c>
      <c r="I4" s="6">
        <f t="shared" si="0"/>
        <v>0</v>
      </c>
      <c r="J4" s="6">
        <f t="shared" si="0"/>
        <v>0</v>
      </c>
      <c r="K4" s="6">
        <f t="shared" si="0"/>
        <v>9</v>
      </c>
      <c r="L4" s="84">
        <f t="shared" si="0"/>
        <v>9</v>
      </c>
      <c r="M4" s="84">
        <f t="shared" si="0"/>
        <v>9</v>
      </c>
      <c r="N4" s="6">
        <f t="shared" si="0"/>
        <v>9</v>
      </c>
      <c r="O4" s="6">
        <f t="shared" si="0"/>
        <v>9</v>
      </c>
      <c r="P4" s="6">
        <f t="shared" si="0"/>
        <v>0</v>
      </c>
      <c r="Q4" s="84">
        <f t="shared" si="0"/>
        <v>0</v>
      </c>
      <c r="R4" s="6">
        <f t="shared" si="0"/>
        <v>9</v>
      </c>
      <c r="S4" s="84">
        <f t="shared" si="0"/>
        <v>9</v>
      </c>
      <c r="T4" s="84">
        <f t="shared" si="0"/>
        <v>9</v>
      </c>
      <c r="U4" s="6">
        <f t="shared" si="0"/>
        <v>9</v>
      </c>
      <c r="V4" s="6">
        <f t="shared" si="0"/>
        <v>9</v>
      </c>
      <c r="W4" s="6">
        <f t="shared" si="0"/>
        <v>0</v>
      </c>
      <c r="X4" s="84">
        <f t="shared" si="0"/>
        <v>0</v>
      </c>
      <c r="Y4" s="6">
        <f t="shared" si="0"/>
        <v>9</v>
      </c>
      <c r="Z4" s="6">
        <f t="shared" si="0"/>
        <v>9</v>
      </c>
      <c r="AA4" s="6">
        <f t="shared" si="0"/>
        <v>9</v>
      </c>
      <c r="AB4" s="6">
        <f t="shared" si="0"/>
        <v>9</v>
      </c>
      <c r="AC4" s="6">
        <f t="shared" si="0"/>
        <v>9</v>
      </c>
      <c r="AD4" s="6">
        <f t="shared" si="0"/>
        <v>0</v>
      </c>
      <c r="AE4" s="6">
        <f t="shared" si="0"/>
        <v>0</v>
      </c>
      <c r="AF4" s="6">
        <f t="shared" si="0"/>
        <v>9</v>
      </c>
      <c r="AG4" s="6">
        <f t="shared" si="0"/>
        <v>9</v>
      </c>
      <c r="AH4" s="6">
        <f t="shared" si="0"/>
        <v>9</v>
      </c>
      <c r="AI4" s="6">
        <f t="shared" si="0"/>
        <v>9</v>
      </c>
      <c r="AJ4" s="7">
        <f t="shared" si="0"/>
        <v>9</v>
      </c>
      <c r="AK4" s="186"/>
      <c r="AL4" s="187"/>
      <c r="AM4" s="190" t="s">
        <v>94</v>
      </c>
      <c r="AN4" s="190"/>
      <c r="AO4" s="22"/>
      <c r="AP4" s="61"/>
      <c r="AQ4" s="33"/>
      <c r="AR4" s="33"/>
      <c r="AS4" s="32"/>
      <c r="AT4" s="32"/>
      <c r="AU4" s="32"/>
      <c r="AV4" s="32"/>
      <c r="AW4" s="32"/>
      <c r="AX4" s="32"/>
      <c r="AY4" s="32"/>
      <c r="AZ4" s="32"/>
      <c r="BA4" s="32"/>
    </row>
    <row r="5" spans="1:53" ht="15" thickBot="1" x14ac:dyDescent="0.4">
      <c r="A5" s="32"/>
      <c r="B5" s="191" t="s">
        <v>76</v>
      </c>
      <c r="C5" s="192"/>
      <c r="D5" s="10">
        <f>AVERAGE(F5:AJ5)</f>
        <v>1.6693548387096777</v>
      </c>
      <c r="E5" s="46"/>
      <c r="F5" s="12">
        <f t="shared" ref="F5:AJ5" si="1">SUM(F9:F17)</f>
        <v>2.2500000000000004</v>
      </c>
      <c r="G5" s="13">
        <f t="shared" si="1"/>
        <v>2.2500000000000004</v>
      </c>
      <c r="H5" s="13">
        <f t="shared" si="1"/>
        <v>2.2500000000000004</v>
      </c>
      <c r="I5" s="13">
        <f t="shared" si="1"/>
        <v>0</v>
      </c>
      <c r="J5" s="13">
        <f t="shared" si="1"/>
        <v>0</v>
      </c>
      <c r="K5" s="13">
        <f t="shared" si="1"/>
        <v>2.2500000000000004</v>
      </c>
      <c r="L5" s="13">
        <f t="shared" si="1"/>
        <v>2.2500000000000004</v>
      </c>
      <c r="M5" s="13">
        <f t="shared" si="1"/>
        <v>2.2500000000000004</v>
      </c>
      <c r="N5" s="13">
        <f t="shared" si="1"/>
        <v>2.2500000000000004</v>
      </c>
      <c r="O5" s="13">
        <f t="shared" si="1"/>
        <v>2.2500000000000004</v>
      </c>
      <c r="P5" s="13">
        <f t="shared" si="1"/>
        <v>0</v>
      </c>
      <c r="Q5" s="13">
        <f t="shared" si="1"/>
        <v>0</v>
      </c>
      <c r="R5" s="13">
        <f t="shared" si="1"/>
        <v>2.2500000000000004</v>
      </c>
      <c r="S5" s="13">
        <f t="shared" si="1"/>
        <v>2.2500000000000004</v>
      </c>
      <c r="T5" s="13">
        <f t="shared" si="1"/>
        <v>2.2500000000000004</v>
      </c>
      <c r="U5" s="13">
        <f t="shared" si="1"/>
        <v>2.2500000000000004</v>
      </c>
      <c r="V5" s="13">
        <f t="shared" si="1"/>
        <v>2.2500000000000004</v>
      </c>
      <c r="W5" s="13">
        <f t="shared" si="1"/>
        <v>0</v>
      </c>
      <c r="X5" s="13">
        <f t="shared" si="1"/>
        <v>0</v>
      </c>
      <c r="Y5" s="13">
        <f t="shared" si="1"/>
        <v>2.2500000000000004</v>
      </c>
      <c r="Z5" s="13">
        <f t="shared" si="1"/>
        <v>2.2500000000000004</v>
      </c>
      <c r="AA5" s="13">
        <f t="shared" si="1"/>
        <v>2.2500000000000004</v>
      </c>
      <c r="AB5" s="13">
        <f t="shared" si="1"/>
        <v>2.2500000000000004</v>
      </c>
      <c r="AC5" s="13">
        <f t="shared" si="1"/>
        <v>2.2500000000000004</v>
      </c>
      <c r="AD5" s="13">
        <f t="shared" si="1"/>
        <v>0</v>
      </c>
      <c r="AE5" s="13">
        <f t="shared" si="1"/>
        <v>0</v>
      </c>
      <c r="AF5" s="13">
        <f t="shared" si="1"/>
        <v>2.2500000000000004</v>
      </c>
      <c r="AG5" s="13">
        <f t="shared" si="1"/>
        <v>2.2500000000000004</v>
      </c>
      <c r="AH5" s="13">
        <f t="shared" si="1"/>
        <v>2.2500000000000004</v>
      </c>
      <c r="AI5" s="13">
        <f t="shared" si="1"/>
        <v>2.2500000000000004</v>
      </c>
      <c r="AJ5" s="14">
        <f t="shared" si="1"/>
        <v>2.2500000000000004</v>
      </c>
      <c r="AK5" s="186"/>
      <c r="AL5" s="187"/>
      <c r="AM5" s="193" t="s">
        <v>94</v>
      </c>
      <c r="AN5" s="193"/>
      <c r="AO5" s="22"/>
      <c r="AP5" s="61"/>
      <c r="AQ5" s="33"/>
      <c r="AR5" s="33"/>
      <c r="AS5" s="32"/>
      <c r="AT5" s="32"/>
      <c r="AU5" s="32"/>
      <c r="AV5" s="32"/>
      <c r="AW5" s="32"/>
      <c r="AX5" s="32"/>
      <c r="AY5" s="32"/>
      <c r="AZ5" s="32"/>
      <c r="BA5" s="32"/>
    </row>
    <row r="6" spans="1:53" ht="46" customHeight="1" thickBot="1" x14ac:dyDescent="0.4">
      <c r="A6" s="33"/>
      <c r="B6" s="177" t="s">
        <v>87</v>
      </c>
      <c r="C6" s="178"/>
      <c r="D6" s="48" t="s">
        <v>88</v>
      </c>
      <c r="E6" s="98" t="s">
        <v>89</v>
      </c>
      <c r="F6" s="179" t="s">
        <v>90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1"/>
      <c r="AK6" s="99"/>
      <c r="AL6" s="100"/>
      <c r="AM6" s="22"/>
      <c r="AN6" s="182" t="s">
        <v>103</v>
      </c>
      <c r="AO6" s="182"/>
      <c r="AP6" s="182"/>
      <c r="AQ6" s="182"/>
      <c r="AR6" s="33"/>
      <c r="AS6" s="32"/>
      <c r="AT6" s="32"/>
      <c r="AU6" s="32"/>
      <c r="AV6" s="32"/>
      <c r="AW6" s="32"/>
      <c r="AX6" s="32"/>
      <c r="AY6" s="32"/>
      <c r="AZ6" s="32"/>
      <c r="BA6" s="32"/>
    </row>
    <row r="7" spans="1:53" ht="15.5" customHeight="1" thickBot="1" x14ac:dyDescent="0.4">
      <c r="A7" s="32"/>
      <c r="B7" s="98"/>
      <c r="C7" s="85"/>
      <c r="D7" s="48"/>
      <c r="E7" s="98"/>
      <c r="F7" s="86">
        <f>WEEKDAY(F8)</f>
        <v>3</v>
      </c>
      <c r="G7" s="86">
        <f t="shared" ref="G7:AJ7" si="2">WEEKDAY(G8)</f>
        <v>4</v>
      </c>
      <c r="H7" s="86">
        <f t="shared" si="2"/>
        <v>5</v>
      </c>
      <c r="I7" s="86">
        <f t="shared" si="2"/>
        <v>6</v>
      </c>
      <c r="J7" s="86">
        <f t="shared" si="2"/>
        <v>7</v>
      </c>
      <c r="K7" s="86">
        <f t="shared" si="2"/>
        <v>1</v>
      </c>
      <c r="L7" s="86">
        <f t="shared" si="2"/>
        <v>2</v>
      </c>
      <c r="M7" s="86">
        <f t="shared" si="2"/>
        <v>3</v>
      </c>
      <c r="N7" s="86">
        <f t="shared" si="2"/>
        <v>4</v>
      </c>
      <c r="O7" s="86">
        <f t="shared" si="2"/>
        <v>5</v>
      </c>
      <c r="P7" s="86">
        <f t="shared" si="2"/>
        <v>6</v>
      </c>
      <c r="Q7" s="86">
        <f t="shared" si="2"/>
        <v>7</v>
      </c>
      <c r="R7" s="86">
        <f t="shared" si="2"/>
        <v>1</v>
      </c>
      <c r="S7" s="86">
        <f t="shared" si="2"/>
        <v>2</v>
      </c>
      <c r="T7" s="86">
        <f t="shared" si="2"/>
        <v>3</v>
      </c>
      <c r="U7" s="86">
        <f t="shared" si="2"/>
        <v>4</v>
      </c>
      <c r="V7" s="86">
        <f t="shared" si="2"/>
        <v>5</v>
      </c>
      <c r="W7" s="86">
        <f t="shared" si="2"/>
        <v>6</v>
      </c>
      <c r="X7" s="86">
        <f t="shared" si="2"/>
        <v>7</v>
      </c>
      <c r="Y7" s="86">
        <f t="shared" si="2"/>
        <v>1</v>
      </c>
      <c r="Z7" s="86">
        <f t="shared" si="2"/>
        <v>2</v>
      </c>
      <c r="AA7" s="86">
        <f t="shared" si="2"/>
        <v>3</v>
      </c>
      <c r="AB7" s="86">
        <f t="shared" si="2"/>
        <v>4</v>
      </c>
      <c r="AC7" s="86">
        <f t="shared" si="2"/>
        <v>5</v>
      </c>
      <c r="AD7" s="86">
        <f t="shared" si="2"/>
        <v>6</v>
      </c>
      <c r="AE7" s="86">
        <f t="shared" si="2"/>
        <v>7</v>
      </c>
      <c r="AF7" s="86">
        <f t="shared" si="2"/>
        <v>1</v>
      </c>
      <c r="AG7" s="86">
        <f t="shared" si="2"/>
        <v>2</v>
      </c>
      <c r="AH7" s="86">
        <f t="shared" si="2"/>
        <v>3</v>
      </c>
      <c r="AI7" s="86">
        <f t="shared" si="2"/>
        <v>4</v>
      </c>
      <c r="AJ7" s="86">
        <f t="shared" si="2"/>
        <v>5</v>
      </c>
      <c r="AK7" s="99"/>
      <c r="AL7" s="100"/>
      <c r="AM7" s="22"/>
      <c r="AN7" s="183"/>
      <c r="AO7" s="183"/>
      <c r="AP7" s="183"/>
      <c r="AQ7" s="183"/>
      <c r="AR7" s="33"/>
      <c r="AS7" s="32"/>
      <c r="AT7" s="32"/>
      <c r="AU7" s="32"/>
      <c r="AV7" s="32"/>
      <c r="AW7" s="32"/>
      <c r="AX7" s="32"/>
      <c r="AY7" s="32"/>
      <c r="AZ7" s="32"/>
      <c r="BA7" s="32"/>
    </row>
    <row r="8" spans="1:53" ht="51" customHeight="1" thickBot="1" x14ac:dyDescent="0.4">
      <c r="A8" s="32"/>
      <c r="B8" s="50" t="s">
        <v>77</v>
      </c>
      <c r="C8" s="49" t="s">
        <v>78</v>
      </c>
      <c r="D8" s="50" t="s">
        <v>79</v>
      </c>
      <c r="E8" s="53" t="s">
        <v>80</v>
      </c>
      <c r="F8" s="93">
        <f>DATE($C$2+2020,$B$2,1)</f>
        <v>44621</v>
      </c>
      <c r="G8" s="93">
        <f>DATE($C$2+2020,$B$2,2)</f>
        <v>44622</v>
      </c>
      <c r="H8" s="93">
        <f>DATE($C$2+2020,$B$2,3)</f>
        <v>44623</v>
      </c>
      <c r="I8" s="93">
        <f>DATE($C$2+2020,$B$2,4)</f>
        <v>44624</v>
      </c>
      <c r="J8" s="93">
        <f>DATE($C$2+2020,$B$2,5)</f>
        <v>44625</v>
      </c>
      <c r="K8" s="93">
        <f>DATE($C$2+2020,$B$2,6)</f>
        <v>44626</v>
      </c>
      <c r="L8" s="93">
        <f>DATE($C$2+2020,$B$2,7)</f>
        <v>44627</v>
      </c>
      <c r="M8" s="93">
        <f>DATE($C$2+2020,$B$2,8)</f>
        <v>44628</v>
      </c>
      <c r="N8" s="93">
        <f>DATE($C$2+2020,$B$2,9)</f>
        <v>44629</v>
      </c>
      <c r="O8" s="93">
        <f>DATE($C$2+2020,$B$2,10)</f>
        <v>44630</v>
      </c>
      <c r="P8" s="93">
        <f>DATE($C$2+2020,$B$2,11)</f>
        <v>44631</v>
      </c>
      <c r="Q8" s="93">
        <f>DATE($C$2+2020,$B$2,12)</f>
        <v>44632</v>
      </c>
      <c r="R8" s="93">
        <f>DATE($C$2+2020,$B$2,13)</f>
        <v>44633</v>
      </c>
      <c r="S8" s="93">
        <f>DATE($C$2+2020,$B$2,14)</f>
        <v>44634</v>
      </c>
      <c r="T8" s="93">
        <f>DATE($C$2+2020,$B$2,15)</f>
        <v>44635</v>
      </c>
      <c r="U8" s="93">
        <f>DATE($C$2+2020,$B$2,16)</f>
        <v>44636</v>
      </c>
      <c r="V8" s="93">
        <f>DATE($C$2+2020,$B$2,17)</f>
        <v>44637</v>
      </c>
      <c r="W8" s="93">
        <f>DATE($C$2+2020,$B$2,18)</f>
        <v>44638</v>
      </c>
      <c r="X8" s="93">
        <f>DATE($C$2+2020,$B$2,19)</f>
        <v>44639</v>
      </c>
      <c r="Y8" s="93">
        <f>DATE($C$2+2020,$B$2,20)</f>
        <v>44640</v>
      </c>
      <c r="Z8" s="93">
        <f>DATE($C$2+2020,$B$2,21)</f>
        <v>44641</v>
      </c>
      <c r="AA8" s="93">
        <f>DATE($C$2+2020,$B$2,22)</f>
        <v>44642</v>
      </c>
      <c r="AB8" s="93">
        <f>DATE($C$2+2020,$B$2,23)</f>
        <v>44643</v>
      </c>
      <c r="AC8" s="93">
        <f>DATE($C$2+2020,$B$2,24)</f>
        <v>44644</v>
      </c>
      <c r="AD8" s="93">
        <f>DATE($C$2+2020,$B$2,25)</f>
        <v>44645</v>
      </c>
      <c r="AE8" s="93">
        <f>DATE($C$2+2020,$B$2,26)</f>
        <v>44646</v>
      </c>
      <c r="AF8" s="93">
        <f>DATE($C$2+2020,$B$2,27)</f>
        <v>44647</v>
      </c>
      <c r="AG8" s="93">
        <f>DATE($C$2+2020,$B$2,28)</f>
        <v>44648</v>
      </c>
      <c r="AH8" s="93">
        <f>DATE($C$2+2020,$B$2,29)</f>
        <v>44649</v>
      </c>
      <c r="AI8" s="93">
        <f>DATE($C$2+2020,$B$2,30)</f>
        <v>44650</v>
      </c>
      <c r="AJ8" s="93">
        <f>DATE($C$2+2020,$B$2,31)</f>
        <v>44651</v>
      </c>
      <c r="AK8" s="3"/>
      <c r="AL8" s="3"/>
      <c r="AM8" s="23" t="s">
        <v>81</v>
      </c>
      <c r="AN8" s="24" t="s">
        <v>82</v>
      </c>
      <c r="AO8" s="24"/>
      <c r="AP8" s="25" t="s">
        <v>83</v>
      </c>
      <c r="AQ8" s="184" t="s">
        <v>84</v>
      </c>
      <c r="AR8" s="185"/>
      <c r="AS8" s="32"/>
      <c r="AT8" s="32"/>
      <c r="AU8" s="32"/>
      <c r="AV8" s="32"/>
      <c r="AW8" s="32"/>
      <c r="AX8" s="32"/>
      <c r="AY8" s="32"/>
      <c r="AZ8" s="32"/>
      <c r="BA8" s="32"/>
    </row>
    <row r="9" spans="1:53" x14ac:dyDescent="0.35">
      <c r="A9" s="32"/>
      <c r="B9" s="88" t="s">
        <v>85</v>
      </c>
      <c r="C9" s="89" t="s">
        <v>85</v>
      </c>
      <c r="D9" s="88" t="s">
        <v>57</v>
      </c>
      <c r="E9" s="88" t="s">
        <v>62</v>
      </c>
      <c r="F9" s="94" cm="1">
        <f t="array" ref="F9">_xlfn.IFS(F$7=6," ",F$7=7," ",F$7=1,'CHAMPS NECESSAIRES'!$D$14,F$7=2,'CHAMPS NECESSAIRES'!$D$14,F$7=3,'CHAMPS NECESSAIRES'!$D$14,F$7=4,'CHAMPS NECESSAIRES'!$D$14,F$7=5,'CHAMPS NECESSAIRES'!$D$14)</f>
        <v>0.25000000000000006</v>
      </c>
      <c r="G9" s="94" cm="1">
        <f t="array" ref="G9">_xlfn.IFS(G$7=6," ",G$7=7," ",G$7=1,'CHAMPS NECESSAIRES'!$D$14,G$7=2,'CHAMPS NECESSAIRES'!$D$14,G$7=3,'CHAMPS NECESSAIRES'!$D$14,G$7=4,'CHAMPS NECESSAIRES'!$D$14,G$7=5,'CHAMPS NECESSAIRES'!$D$14)</f>
        <v>0.25000000000000006</v>
      </c>
      <c r="H9" s="94" cm="1">
        <f t="array" ref="H9">_xlfn.IFS(H$7=6," ",H$7=7," ",H$7=1,'CHAMPS NECESSAIRES'!$D$14,H$7=2,'CHAMPS NECESSAIRES'!$D$14,H$7=3,'CHAMPS NECESSAIRES'!$D$14,H$7=4,'CHAMPS NECESSAIRES'!$D$14,H$7=5,'CHAMPS NECESSAIRES'!$D$14)</f>
        <v>0.25000000000000006</v>
      </c>
      <c r="I9" s="94" t="str" cm="1">
        <f t="array" ref="I9">_xlfn.IFS(I$7=6," ",I$7=7," ",I$7=1,'CHAMPS NECESSAIRES'!$D$14,I$7=2,'CHAMPS NECESSAIRES'!$D$14,I$7=3,'CHAMPS NECESSAIRES'!$D$14,I$7=4,'CHAMPS NECESSAIRES'!$D$14,I$7=5,'CHAMPS NECESSAIRES'!$D$14)</f>
        <v xml:space="preserve"> </v>
      </c>
      <c r="J9" s="94" t="str" cm="1">
        <f t="array" ref="J9">_xlfn.IFS(J$7=6," ",J$7=7," ",J$7=1,'CHAMPS NECESSAIRES'!$D$14,J$7=2,'CHAMPS NECESSAIRES'!$D$14,J$7=3,'CHAMPS NECESSAIRES'!$D$14,J$7=4,'CHAMPS NECESSAIRES'!$D$14,J$7=5,'CHAMPS NECESSAIRES'!$D$14)</f>
        <v xml:space="preserve"> </v>
      </c>
      <c r="K9" s="94" cm="1">
        <f t="array" ref="K9">_xlfn.IFS(K$7=6," ",K$7=7," ",K$7=1,'CHAMPS NECESSAIRES'!$D$14,K$7=2,'CHAMPS NECESSAIRES'!$D$14,K$7=3,'CHAMPS NECESSAIRES'!$D$14,K$7=4,'CHAMPS NECESSAIRES'!$D$14,K$7=5,'CHAMPS NECESSAIRES'!$D$14)</f>
        <v>0.25000000000000006</v>
      </c>
      <c r="L9" s="94" cm="1">
        <f t="array" ref="L9">_xlfn.IFS(L$7=6," ",L$7=7," ",L$7=1,'CHAMPS NECESSAIRES'!$D$14,L$7=2,'CHAMPS NECESSAIRES'!$D$14,L$7=3,'CHAMPS NECESSAIRES'!$D$14,L$7=4,'CHAMPS NECESSAIRES'!$D$14,L$7=5,'CHAMPS NECESSAIRES'!$D$14)</f>
        <v>0.25000000000000006</v>
      </c>
      <c r="M9" s="94" cm="1">
        <f t="array" ref="M9">_xlfn.IFS(M$7=6," ",M$7=7," ",M$7=1,'CHAMPS NECESSAIRES'!$D$14,M$7=2,'CHAMPS NECESSAIRES'!$D$14,M$7=3,'CHAMPS NECESSAIRES'!$D$14,M$7=4,'CHAMPS NECESSAIRES'!$D$14,M$7=5,'CHAMPS NECESSAIRES'!$D$14)</f>
        <v>0.25000000000000006</v>
      </c>
      <c r="N9" s="94" cm="1">
        <f t="array" ref="N9">_xlfn.IFS(N$7=6," ",N$7=7," ",N$7=1,'CHAMPS NECESSAIRES'!$D$14,N$7=2,'CHAMPS NECESSAIRES'!$D$14,N$7=3,'CHAMPS NECESSAIRES'!$D$14,N$7=4,'CHAMPS NECESSAIRES'!$D$14,N$7=5,'CHAMPS NECESSAIRES'!$D$14)</f>
        <v>0.25000000000000006</v>
      </c>
      <c r="O9" s="94" cm="1">
        <f t="array" ref="O9">_xlfn.IFS(O$7=6," ",O$7=7," ",O$7=1,'CHAMPS NECESSAIRES'!$D$14,O$7=2,'CHAMPS NECESSAIRES'!$D$14,O$7=3,'CHAMPS NECESSAIRES'!$D$14,O$7=4,'CHAMPS NECESSAIRES'!$D$14,O$7=5,'CHAMPS NECESSAIRES'!$D$14)</f>
        <v>0.25000000000000006</v>
      </c>
      <c r="P9" s="94" t="str" cm="1">
        <f t="array" ref="P9">_xlfn.IFS(P$7=6," ",P$7=7," ",P$7=1,'CHAMPS NECESSAIRES'!$D$14,P$7=2,'CHAMPS NECESSAIRES'!$D$14,P$7=3,'CHAMPS NECESSAIRES'!$D$14,P$7=4,'CHAMPS NECESSAIRES'!$D$14,P$7=5,'CHAMPS NECESSAIRES'!$D$14)</f>
        <v xml:space="preserve"> </v>
      </c>
      <c r="Q9" s="94" t="str" cm="1">
        <f t="array" ref="Q9">_xlfn.IFS(Q$7=6," ",Q$7=7," ",Q$7=1,'CHAMPS NECESSAIRES'!$D$14,Q$7=2,'CHAMPS NECESSAIRES'!$D$14,Q$7=3,'CHAMPS NECESSAIRES'!$D$14,Q$7=4,'CHAMPS NECESSAIRES'!$D$14,Q$7=5,'CHAMPS NECESSAIRES'!$D$14)</f>
        <v xml:space="preserve"> </v>
      </c>
      <c r="R9" s="94" cm="1">
        <f t="array" ref="R9">_xlfn.IFS(R$7=6," ",R$7=7," ",R$7=1,'CHAMPS NECESSAIRES'!$D$14,R$7=2,'CHAMPS NECESSAIRES'!$D$14,R$7=3,'CHAMPS NECESSAIRES'!$D$14,R$7=4,'CHAMPS NECESSAIRES'!$D$14,R$7=5,'CHAMPS NECESSAIRES'!$D$14)</f>
        <v>0.25000000000000006</v>
      </c>
      <c r="S9" s="94" cm="1">
        <f t="array" ref="S9">_xlfn.IFS(S$7=6," ",S$7=7," ",S$7=1,'CHAMPS NECESSAIRES'!$D$14,S$7=2,'CHAMPS NECESSAIRES'!$D$14,S$7=3,'CHAMPS NECESSAIRES'!$D$14,S$7=4,'CHAMPS NECESSAIRES'!$D$14,S$7=5,'CHAMPS NECESSAIRES'!$D$14)</f>
        <v>0.25000000000000006</v>
      </c>
      <c r="T9" s="94" cm="1">
        <f t="array" ref="T9">_xlfn.IFS(T$7=6," ",T$7=7," ",T$7=1,'CHAMPS NECESSAIRES'!$D$14,T$7=2,'CHAMPS NECESSAIRES'!$D$14,T$7=3,'CHAMPS NECESSAIRES'!$D$14,T$7=4,'CHAMPS NECESSAIRES'!$D$14,T$7=5,'CHAMPS NECESSAIRES'!$D$14)</f>
        <v>0.25000000000000006</v>
      </c>
      <c r="U9" s="94" cm="1">
        <f t="array" ref="U9">_xlfn.IFS(U$7=6," ",U$7=7," ",U$7=1,'CHAMPS NECESSAIRES'!$D$14,U$7=2,'CHAMPS NECESSAIRES'!$D$14,U$7=3,'CHAMPS NECESSAIRES'!$D$14,U$7=4,'CHAMPS NECESSAIRES'!$D$14,U$7=5,'CHAMPS NECESSAIRES'!$D$14)</f>
        <v>0.25000000000000006</v>
      </c>
      <c r="V9" s="94" cm="1">
        <f t="array" ref="V9">_xlfn.IFS(V$7=6," ",V$7=7," ",V$7=1,'CHAMPS NECESSAIRES'!$D$14,V$7=2,'CHAMPS NECESSAIRES'!$D$14,V$7=3,'CHAMPS NECESSAIRES'!$D$14,V$7=4,'CHAMPS NECESSAIRES'!$D$14,V$7=5,'CHAMPS NECESSAIRES'!$D$14)</f>
        <v>0.25000000000000006</v>
      </c>
      <c r="W9" s="94" t="str" cm="1">
        <f t="array" ref="W9">_xlfn.IFS(W$7=6," ",W$7=7," ",W$7=1,'CHAMPS NECESSAIRES'!$D$14,W$7=2,'CHAMPS NECESSAIRES'!$D$14,W$7=3,'CHAMPS NECESSAIRES'!$D$14,W$7=4,'CHAMPS NECESSAIRES'!$D$14,W$7=5,'CHAMPS NECESSAIRES'!$D$14)</f>
        <v xml:space="preserve"> </v>
      </c>
      <c r="X9" s="94" t="str" cm="1">
        <f t="array" ref="X9">_xlfn.IFS(X$7=6," ",X$7=7," ",X$7=1,'CHAMPS NECESSAIRES'!$D$14,X$7=2,'CHAMPS NECESSAIRES'!$D$14,X$7=3,'CHAMPS NECESSAIRES'!$D$14,X$7=4,'CHAMPS NECESSAIRES'!$D$14,X$7=5,'CHAMPS NECESSAIRES'!$D$14)</f>
        <v xml:space="preserve"> </v>
      </c>
      <c r="Y9" s="94" cm="1">
        <f t="array" ref="Y9">_xlfn.IFS(Y$7=6," ",Y$7=7," ",Y$7=1,'CHAMPS NECESSAIRES'!$D$14,Y$7=2,'CHAMPS NECESSAIRES'!$D$14,Y$7=3,'CHAMPS NECESSAIRES'!$D$14,Y$7=4,'CHAMPS NECESSAIRES'!$D$14,Y$7=5,'CHAMPS NECESSAIRES'!$D$14)</f>
        <v>0.25000000000000006</v>
      </c>
      <c r="Z9" s="94" cm="1">
        <f t="array" ref="Z9">_xlfn.IFS(Z$7=6," ",Z$7=7," ",Z$7=1,'CHAMPS NECESSAIRES'!$D$14,Z$7=2,'CHAMPS NECESSAIRES'!$D$14,Z$7=3,'CHAMPS NECESSAIRES'!$D$14,Z$7=4,'CHAMPS NECESSAIRES'!$D$14,Z$7=5,'CHAMPS NECESSAIRES'!$D$14)</f>
        <v>0.25000000000000006</v>
      </c>
      <c r="AA9" s="94" cm="1">
        <f t="array" ref="AA9">_xlfn.IFS(AA$7=6," ",AA$7=7," ",AA$7=1,'CHAMPS NECESSAIRES'!$D$14,AA$7=2,'CHAMPS NECESSAIRES'!$D$14,AA$7=3,'CHAMPS NECESSAIRES'!$D$14,AA$7=4,'CHAMPS NECESSAIRES'!$D$14,AA$7=5,'CHAMPS NECESSAIRES'!$D$14)</f>
        <v>0.25000000000000006</v>
      </c>
      <c r="AB9" s="94" cm="1">
        <f t="array" ref="AB9">_xlfn.IFS(AB$7=6," ",AB$7=7," ",AB$7=1,'CHAMPS NECESSAIRES'!$D$14,AB$7=2,'CHAMPS NECESSAIRES'!$D$14,AB$7=3,'CHAMPS NECESSAIRES'!$D$14,AB$7=4,'CHAMPS NECESSAIRES'!$D$14,AB$7=5,'CHAMPS NECESSAIRES'!$D$14)</f>
        <v>0.25000000000000006</v>
      </c>
      <c r="AC9" s="94" cm="1">
        <f t="array" ref="AC9">_xlfn.IFS(AC$7=6," ",AC$7=7," ",AC$7=1,'CHAMPS NECESSAIRES'!$D$14,AC$7=2,'CHAMPS NECESSAIRES'!$D$14,AC$7=3,'CHAMPS NECESSAIRES'!$D$14,AC$7=4,'CHAMPS NECESSAIRES'!$D$14,AC$7=5,'CHAMPS NECESSAIRES'!$D$14)</f>
        <v>0.25000000000000006</v>
      </c>
      <c r="AD9" s="94" t="str" cm="1">
        <f t="array" ref="AD9">_xlfn.IFS(AD$7=6," ",AD$7=7," ",AD$7=1,'CHAMPS NECESSAIRES'!$D$14,AD$7=2,'CHAMPS NECESSAIRES'!$D$14,AD$7=3,'CHAMPS NECESSAIRES'!$D$14,AD$7=4,'CHAMPS NECESSAIRES'!$D$14,AD$7=5,'CHAMPS NECESSAIRES'!$D$14)</f>
        <v xml:space="preserve"> </v>
      </c>
      <c r="AE9" s="94" t="str" cm="1">
        <f t="array" ref="AE9">_xlfn.IFS(AE$7=6," ",AE$7=7," ",AE$7=1,'CHAMPS NECESSAIRES'!$D$14,AE$7=2,'CHAMPS NECESSAIRES'!$D$14,AE$7=3,'CHAMPS NECESSAIRES'!$D$14,AE$7=4,'CHAMPS NECESSAIRES'!$D$14,AE$7=5,'CHAMPS NECESSAIRES'!$D$14)</f>
        <v xml:space="preserve"> </v>
      </c>
      <c r="AF9" s="94" cm="1">
        <f t="array" ref="AF9">_xlfn.IFS(AF$7=6," ",AF$7=7," ",AF$7=1,'CHAMPS NECESSAIRES'!$D$14,AF$7=2,'CHAMPS NECESSAIRES'!$D$14,AF$7=3,'CHAMPS NECESSAIRES'!$D$14,AF$7=4,'CHAMPS NECESSAIRES'!$D$14,AF$7=5,'CHAMPS NECESSAIRES'!$D$14)</f>
        <v>0.25000000000000006</v>
      </c>
      <c r="AG9" s="94" cm="1">
        <f t="array" ref="AG9">_xlfn.IFS(AG$7=6," ",AG$7=7," ",AG$7=1,'CHAMPS NECESSAIRES'!$D$14,AG$7=2,'CHAMPS NECESSAIRES'!$D$14,AG$7=3,'CHAMPS NECESSAIRES'!$D$14,AG$7=4,'CHAMPS NECESSAIRES'!$D$14,AG$7=5,'CHAMPS NECESSAIRES'!$D$14)</f>
        <v>0.25000000000000006</v>
      </c>
      <c r="AH9" s="94" cm="1">
        <f t="array" ref="AH9">_xlfn.IFS(AH$7=6," ",AH$7=7," ",AH$7=1,'CHAMPS NECESSAIRES'!$D$14,AH$7=2,'CHAMPS NECESSAIRES'!$D$14,AH$7=3,'CHAMPS NECESSAIRES'!$D$14,AH$7=4,'CHAMPS NECESSAIRES'!$D$14,AH$7=5,'CHAMPS NECESSAIRES'!$D$14)</f>
        <v>0.25000000000000006</v>
      </c>
      <c r="AI9" s="94" cm="1">
        <f t="array" ref="AI9">_xlfn.IFS(AI$7=6," ",AI$7=7," ",AI$7=1,'CHAMPS NECESSAIRES'!$D$14,AI$7=2,'CHAMPS NECESSAIRES'!$D$14,AI$7=3,'CHAMPS NECESSAIRES'!$D$14,AI$7=4,'CHAMPS NECESSAIRES'!$D$14,AI$7=5,'CHAMPS NECESSAIRES'!$D$14)</f>
        <v>0.25000000000000006</v>
      </c>
      <c r="AJ9" s="94" cm="1">
        <f t="array" ref="AJ9">_xlfn.IFS(AJ$7=6," ",AJ$7=7," ",AJ$7=1,'CHAMPS NECESSAIRES'!$D$14,AJ$7=2,'CHAMPS NECESSAIRES'!$D$14,AJ$7=3,'CHAMPS NECESSAIRES'!$D$14,AJ$7=4,'CHAMPS NECESSAIRES'!$D$14,AJ$7=5,'CHAMPS NECESSAIRES'!$D$14)</f>
        <v>0.25000000000000006</v>
      </c>
      <c r="AK9" s="4" t="e">
        <f>(F9*24)+(G9*24)+(H9*24)+(I9*24)+(J9*24)+(M9*24)+(N9*24)+(O9*24)+(P9*24)+(Q9*24)+(T9*24)+(U9*24)+(V9*24)+(W9*24)+(X9*24)+(AA9*24)+(AB9*24)+(AC9*24)+(AD9*24)+(AJ9*24)</f>
        <v>#VALUE!</v>
      </c>
      <c r="AL9" s="5" t="e">
        <f>AK9/24</f>
        <v>#VALUE!</v>
      </c>
      <c r="AM9" s="26">
        <f>SUM(F9:AJ9)</f>
        <v>5.7500000000000009</v>
      </c>
      <c r="AN9" s="27">
        <f>AM9/4</f>
        <v>1.4375000000000002</v>
      </c>
      <c r="AO9" s="28">
        <f>AN9*24</f>
        <v>34.500000000000007</v>
      </c>
      <c r="AP9" s="72">
        <f>AO9*(1-$D$3)</f>
        <v>32.775000000000006</v>
      </c>
      <c r="AQ9" s="17">
        <f t="shared" ref="AQ9:AQ17" si="3">ROUNDDOWN(AP9,-0.5)</f>
        <v>32</v>
      </c>
      <c r="AR9" s="18" t="s">
        <v>86</v>
      </c>
      <c r="AS9" s="32"/>
      <c r="AT9" s="32"/>
      <c r="AU9" s="32"/>
      <c r="AV9" s="32"/>
      <c r="AW9" s="32"/>
      <c r="AX9" s="32"/>
      <c r="AY9" s="32"/>
      <c r="AZ9" s="32"/>
      <c r="BA9" s="32"/>
    </row>
    <row r="10" spans="1:53" x14ac:dyDescent="0.35">
      <c r="A10" s="32"/>
      <c r="B10" s="51" t="s">
        <v>85</v>
      </c>
      <c r="C10" s="15" t="s">
        <v>85</v>
      </c>
      <c r="D10" s="51" t="s">
        <v>57</v>
      </c>
      <c r="E10" s="51" t="s">
        <v>62</v>
      </c>
      <c r="F10" s="94" cm="1">
        <f t="array" ref="F10">_xlfn.IFS(F$7=6," ",F$7=7," ",F$7=1,'CHAMPS NECESSAIRES'!$D$14,F$7=2,'CHAMPS NECESSAIRES'!$D$14,F$7=3,'CHAMPS NECESSAIRES'!$D$14,F$7=4,'CHAMPS NECESSAIRES'!$D$14,F$7=5,'CHAMPS NECESSAIRES'!$D$14)</f>
        <v>0.25000000000000006</v>
      </c>
      <c r="G10" s="94" cm="1">
        <f t="array" ref="G10">_xlfn.IFS(G$7=6," ",G$7=7," ",G$7=1,'CHAMPS NECESSAIRES'!$D$14,G$7=2,'CHAMPS NECESSAIRES'!$D$14,G$7=3,'CHAMPS NECESSAIRES'!$D$14,G$7=4,'CHAMPS NECESSAIRES'!$D$14,G$7=5,'CHAMPS NECESSAIRES'!$D$14)</f>
        <v>0.25000000000000006</v>
      </c>
      <c r="H10" s="94" cm="1">
        <f t="array" ref="H10">_xlfn.IFS(H$7=6," ",H$7=7," ",H$7=1,'CHAMPS NECESSAIRES'!$D$14,H$7=2,'CHAMPS NECESSAIRES'!$D$14,H$7=3,'CHAMPS NECESSAIRES'!$D$14,H$7=4,'CHAMPS NECESSAIRES'!$D$14,H$7=5,'CHAMPS NECESSAIRES'!$D$14)</f>
        <v>0.25000000000000006</v>
      </c>
      <c r="I10" s="94" t="str" cm="1">
        <f t="array" ref="I10">_xlfn.IFS(I$7=6," ",I$7=7," ",I$7=1,'CHAMPS NECESSAIRES'!$D$14,I$7=2,'CHAMPS NECESSAIRES'!$D$14,I$7=3,'CHAMPS NECESSAIRES'!$D$14,I$7=4,'CHAMPS NECESSAIRES'!$D$14,I$7=5,'CHAMPS NECESSAIRES'!$D$14)</f>
        <v xml:space="preserve"> </v>
      </c>
      <c r="J10" s="94" t="str" cm="1">
        <f t="array" ref="J10">_xlfn.IFS(J$7=6," ",J$7=7," ",J$7=1,'CHAMPS NECESSAIRES'!$D$14,J$7=2,'CHAMPS NECESSAIRES'!$D$14,J$7=3,'CHAMPS NECESSAIRES'!$D$14,J$7=4,'CHAMPS NECESSAIRES'!$D$14,J$7=5,'CHAMPS NECESSAIRES'!$D$14)</f>
        <v xml:space="preserve"> </v>
      </c>
      <c r="K10" s="94" cm="1">
        <f t="array" ref="K10">_xlfn.IFS(K$7=6," ",K$7=7," ",K$7=1,'CHAMPS NECESSAIRES'!$D$14,K$7=2,'CHAMPS NECESSAIRES'!$D$14,K$7=3,'CHAMPS NECESSAIRES'!$D$14,K$7=4,'CHAMPS NECESSAIRES'!$D$14,K$7=5,'CHAMPS NECESSAIRES'!$D$14)</f>
        <v>0.25000000000000006</v>
      </c>
      <c r="L10" s="94" cm="1">
        <f t="array" ref="L10">_xlfn.IFS(L$7=6," ",L$7=7," ",L$7=1,'CHAMPS NECESSAIRES'!$D$14,L$7=2,'CHAMPS NECESSAIRES'!$D$14,L$7=3,'CHAMPS NECESSAIRES'!$D$14,L$7=4,'CHAMPS NECESSAIRES'!$D$14,L$7=5,'CHAMPS NECESSAIRES'!$D$14)</f>
        <v>0.25000000000000006</v>
      </c>
      <c r="M10" s="94" cm="1">
        <f t="array" ref="M10">_xlfn.IFS(M$7=6," ",M$7=7," ",M$7=1,'CHAMPS NECESSAIRES'!$D$14,M$7=2,'CHAMPS NECESSAIRES'!$D$14,M$7=3,'CHAMPS NECESSAIRES'!$D$14,M$7=4,'CHAMPS NECESSAIRES'!$D$14,M$7=5,'CHAMPS NECESSAIRES'!$D$14)</f>
        <v>0.25000000000000006</v>
      </c>
      <c r="N10" s="94" cm="1">
        <f t="array" ref="N10">_xlfn.IFS(N$7=6," ",N$7=7," ",N$7=1,'CHAMPS NECESSAIRES'!$D$14,N$7=2,'CHAMPS NECESSAIRES'!$D$14,N$7=3,'CHAMPS NECESSAIRES'!$D$14,N$7=4,'CHAMPS NECESSAIRES'!$D$14,N$7=5,'CHAMPS NECESSAIRES'!$D$14)</f>
        <v>0.25000000000000006</v>
      </c>
      <c r="O10" s="94" cm="1">
        <f t="array" ref="O10">_xlfn.IFS(O$7=6," ",O$7=7," ",O$7=1,'CHAMPS NECESSAIRES'!$D$14,O$7=2,'CHAMPS NECESSAIRES'!$D$14,O$7=3,'CHAMPS NECESSAIRES'!$D$14,O$7=4,'CHAMPS NECESSAIRES'!$D$14,O$7=5,'CHAMPS NECESSAIRES'!$D$14)</f>
        <v>0.25000000000000006</v>
      </c>
      <c r="P10" s="94" t="str" cm="1">
        <f t="array" ref="P10">_xlfn.IFS(P$7=6," ",P$7=7," ",P$7=1,'CHAMPS NECESSAIRES'!$D$14,P$7=2,'CHAMPS NECESSAIRES'!$D$14,P$7=3,'CHAMPS NECESSAIRES'!$D$14,P$7=4,'CHAMPS NECESSAIRES'!$D$14,P$7=5,'CHAMPS NECESSAIRES'!$D$14)</f>
        <v xml:space="preserve"> </v>
      </c>
      <c r="Q10" s="94" t="str" cm="1">
        <f t="array" ref="Q10">_xlfn.IFS(Q$7=6," ",Q$7=7," ",Q$7=1,'CHAMPS NECESSAIRES'!$D$14,Q$7=2,'CHAMPS NECESSAIRES'!$D$14,Q$7=3,'CHAMPS NECESSAIRES'!$D$14,Q$7=4,'CHAMPS NECESSAIRES'!$D$14,Q$7=5,'CHAMPS NECESSAIRES'!$D$14)</f>
        <v xml:space="preserve"> </v>
      </c>
      <c r="R10" s="94" cm="1">
        <f t="array" ref="R10">_xlfn.IFS(R$7=6," ",R$7=7," ",R$7=1,'CHAMPS NECESSAIRES'!$D$14,R$7=2,'CHAMPS NECESSAIRES'!$D$14,R$7=3,'CHAMPS NECESSAIRES'!$D$14,R$7=4,'CHAMPS NECESSAIRES'!$D$14,R$7=5,'CHAMPS NECESSAIRES'!$D$14)</f>
        <v>0.25000000000000006</v>
      </c>
      <c r="S10" s="94" cm="1">
        <f t="array" ref="S10">_xlfn.IFS(S$7=6," ",S$7=7," ",S$7=1,'CHAMPS NECESSAIRES'!$D$14,S$7=2,'CHAMPS NECESSAIRES'!$D$14,S$7=3,'CHAMPS NECESSAIRES'!$D$14,S$7=4,'CHAMPS NECESSAIRES'!$D$14,S$7=5,'CHAMPS NECESSAIRES'!$D$14)</f>
        <v>0.25000000000000006</v>
      </c>
      <c r="T10" s="94" cm="1">
        <f t="array" ref="T10">_xlfn.IFS(T$7=6," ",T$7=7," ",T$7=1,'CHAMPS NECESSAIRES'!$D$14,T$7=2,'CHAMPS NECESSAIRES'!$D$14,T$7=3,'CHAMPS NECESSAIRES'!$D$14,T$7=4,'CHAMPS NECESSAIRES'!$D$14,T$7=5,'CHAMPS NECESSAIRES'!$D$14)</f>
        <v>0.25000000000000006</v>
      </c>
      <c r="U10" s="94" cm="1">
        <f t="array" ref="U10">_xlfn.IFS(U$7=6," ",U$7=7," ",U$7=1,'CHAMPS NECESSAIRES'!$D$14,U$7=2,'CHAMPS NECESSAIRES'!$D$14,U$7=3,'CHAMPS NECESSAIRES'!$D$14,U$7=4,'CHAMPS NECESSAIRES'!$D$14,U$7=5,'CHAMPS NECESSAIRES'!$D$14)</f>
        <v>0.25000000000000006</v>
      </c>
      <c r="V10" s="94" cm="1">
        <f t="array" ref="V10">_xlfn.IFS(V$7=6," ",V$7=7," ",V$7=1,'CHAMPS NECESSAIRES'!$D$14,V$7=2,'CHAMPS NECESSAIRES'!$D$14,V$7=3,'CHAMPS NECESSAIRES'!$D$14,V$7=4,'CHAMPS NECESSAIRES'!$D$14,V$7=5,'CHAMPS NECESSAIRES'!$D$14)</f>
        <v>0.25000000000000006</v>
      </c>
      <c r="W10" s="94" t="str" cm="1">
        <f t="array" ref="W10">_xlfn.IFS(W$7=6," ",W$7=7," ",W$7=1,'CHAMPS NECESSAIRES'!$D$14,W$7=2,'CHAMPS NECESSAIRES'!$D$14,W$7=3,'CHAMPS NECESSAIRES'!$D$14,W$7=4,'CHAMPS NECESSAIRES'!$D$14,W$7=5,'CHAMPS NECESSAIRES'!$D$14)</f>
        <v xml:space="preserve"> </v>
      </c>
      <c r="X10" s="94" t="str" cm="1">
        <f t="array" ref="X10">_xlfn.IFS(X$7=6," ",X$7=7," ",X$7=1,'CHAMPS NECESSAIRES'!$D$14,X$7=2,'CHAMPS NECESSAIRES'!$D$14,X$7=3,'CHAMPS NECESSAIRES'!$D$14,X$7=4,'CHAMPS NECESSAIRES'!$D$14,X$7=5,'CHAMPS NECESSAIRES'!$D$14)</f>
        <v xml:space="preserve"> </v>
      </c>
      <c r="Y10" s="94" cm="1">
        <f t="array" ref="Y10">_xlfn.IFS(Y$7=6," ",Y$7=7," ",Y$7=1,'CHAMPS NECESSAIRES'!$D$14,Y$7=2,'CHAMPS NECESSAIRES'!$D$14,Y$7=3,'CHAMPS NECESSAIRES'!$D$14,Y$7=4,'CHAMPS NECESSAIRES'!$D$14,Y$7=5,'CHAMPS NECESSAIRES'!$D$14)</f>
        <v>0.25000000000000006</v>
      </c>
      <c r="Z10" s="94" cm="1">
        <f t="array" ref="Z10">_xlfn.IFS(Z$7=6," ",Z$7=7," ",Z$7=1,'CHAMPS NECESSAIRES'!$D$14,Z$7=2,'CHAMPS NECESSAIRES'!$D$14,Z$7=3,'CHAMPS NECESSAIRES'!$D$14,Z$7=4,'CHAMPS NECESSAIRES'!$D$14,Z$7=5,'CHAMPS NECESSAIRES'!$D$14)</f>
        <v>0.25000000000000006</v>
      </c>
      <c r="AA10" s="94" cm="1">
        <f t="array" ref="AA10">_xlfn.IFS(AA$7=6," ",AA$7=7," ",AA$7=1,'CHAMPS NECESSAIRES'!$D$14,AA$7=2,'CHAMPS NECESSAIRES'!$D$14,AA$7=3,'CHAMPS NECESSAIRES'!$D$14,AA$7=4,'CHAMPS NECESSAIRES'!$D$14,AA$7=5,'CHAMPS NECESSAIRES'!$D$14)</f>
        <v>0.25000000000000006</v>
      </c>
      <c r="AB10" s="94" cm="1">
        <f t="array" ref="AB10">_xlfn.IFS(AB$7=6," ",AB$7=7," ",AB$7=1,'CHAMPS NECESSAIRES'!$D$14,AB$7=2,'CHAMPS NECESSAIRES'!$D$14,AB$7=3,'CHAMPS NECESSAIRES'!$D$14,AB$7=4,'CHAMPS NECESSAIRES'!$D$14,AB$7=5,'CHAMPS NECESSAIRES'!$D$14)</f>
        <v>0.25000000000000006</v>
      </c>
      <c r="AC10" s="94" cm="1">
        <f t="array" ref="AC10">_xlfn.IFS(AC$7=6," ",AC$7=7," ",AC$7=1,'CHAMPS NECESSAIRES'!$D$14,AC$7=2,'CHAMPS NECESSAIRES'!$D$14,AC$7=3,'CHAMPS NECESSAIRES'!$D$14,AC$7=4,'CHAMPS NECESSAIRES'!$D$14,AC$7=5,'CHAMPS NECESSAIRES'!$D$14)</f>
        <v>0.25000000000000006</v>
      </c>
      <c r="AD10" s="94" t="str" cm="1">
        <f t="array" ref="AD10">_xlfn.IFS(AD$7=6," ",AD$7=7," ",AD$7=1,'CHAMPS NECESSAIRES'!$D$14,AD$7=2,'CHAMPS NECESSAIRES'!$D$14,AD$7=3,'CHAMPS NECESSAIRES'!$D$14,AD$7=4,'CHAMPS NECESSAIRES'!$D$14,AD$7=5,'CHAMPS NECESSAIRES'!$D$14)</f>
        <v xml:space="preserve"> </v>
      </c>
      <c r="AE10" s="94" t="str" cm="1">
        <f t="array" ref="AE10">_xlfn.IFS(AE$7=6," ",AE$7=7," ",AE$7=1,'CHAMPS NECESSAIRES'!$D$14,AE$7=2,'CHAMPS NECESSAIRES'!$D$14,AE$7=3,'CHAMPS NECESSAIRES'!$D$14,AE$7=4,'CHAMPS NECESSAIRES'!$D$14,AE$7=5,'CHAMPS NECESSAIRES'!$D$14)</f>
        <v xml:space="preserve"> </v>
      </c>
      <c r="AF10" s="94" cm="1">
        <f t="array" ref="AF10">_xlfn.IFS(AF$7=6," ",AF$7=7," ",AF$7=1,'CHAMPS NECESSAIRES'!$D$14,AF$7=2,'CHAMPS NECESSAIRES'!$D$14,AF$7=3,'CHAMPS NECESSAIRES'!$D$14,AF$7=4,'CHAMPS NECESSAIRES'!$D$14,AF$7=5,'CHAMPS NECESSAIRES'!$D$14)</f>
        <v>0.25000000000000006</v>
      </c>
      <c r="AG10" s="94" cm="1">
        <f t="array" ref="AG10">_xlfn.IFS(AG$7=6," ",AG$7=7," ",AG$7=1,'CHAMPS NECESSAIRES'!$D$14,AG$7=2,'CHAMPS NECESSAIRES'!$D$14,AG$7=3,'CHAMPS NECESSAIRES'!$D$14,AG$7=4,'CHAMPS NECESSAIRES'!$D$14,AG$7=5,'CHAMPS NECESSAIRES'!$D$14)</f>
        <v>0.25000000000000006</v>
      </c>
      <c r="AH10" s="94" cm="1">
        <f t="array" ref="AH10">_xlfn.IFS(AH$7=6," ",AH$7=7," ",AH$7=1,'CHAMPS NECESSAIRES'!$D$14,AH$7=2,'CHAMPS NECESSAIRES'!$D$14,AH$7=3,'CHAMPS NECESSAIRES'!$D$14,AH$7=4,'CHAMPS NECESSAIRES'!$D$14,AH$7=5,'CHAMPS NECESSAIRES'!$D$14)</f>
        <v>0.25000000000000006</v>
      </c>
      <c r="AI10" s="94" cm="1">
        <f t="array" ref="AI10">_xlfn.IFS(AI$7=6," ",AI$7=7," ",AI$7=1,'CHAMPS NECESSAIRES'!$D$14,AI$7=2,'CHAMPS NECESSAIRES'!$D$14,AI$7=3,'CHAMPS NECESSAIRES'!$D$14,AI$7=4,'CHAMPS NECESSAIRES'!$D$14,AI$7=5,'CHAMPS NECESSAIRES'!$D$14)</f>
        <v>0.25000000000000006</v>
      </c>
      <c r="AJ10" s="94" cm="1">
        <f t="array" ref="AJ10">_xlfn.IFS(AJ$7=6," ",AJ$7=7," ",AJ$7=1,'CHAMPS NECESSAIRES'!$D$14,AJ$7=2,'CHAMPS NECESSAIRES'!$D$14,AJ$7=3,'CHAMPS NECESSAIRES'!$D$14,AJ$7=4,'CHAMPS NECESSAIRES'!$D$14,AJ$7=5,'CHAMPS NECESSAIRES'!$D$14)</f>
        <v>0.25000000000000006</v>
      </c>
      <c r="AK10" s="4" t="e">
        <f t="shared" ref="AK10:AK17" si="4">(F10*24)+(G10*24)+(H10*24)+(I10*24)+(J10*24)+(M10*24)+(N10*24)+(O10*24)+(P10*24)+(Q10*24)+(T10*24)+(U10*24)+(V10*24)+(W10*24)+(X10*24)+(AA10*24)+(AB10*24)+(AC10*24)+(AD10*24)+(AJ10*24)</f>
        <v>#VALUE!</v>
      </c>
      <c r="AL10" s="5" t="e">
        <f t="shared" ref="AL10:AL12" si="5">AK10/24</f>
        <v>#VALUE!</v>
      </c>
      <c r="AM10" s="26">
        <f t="shared" ref="AM10:AM17" si="6">SUM(F10:AJ10)</f>
        <v>5.7500000000000009</v>
      </c>
      <c r="AN10" s="27">
        <f t="shared" ref="AN10:AN17" si="7">AM10/4</f>
        <v>1.4375000000000002</v>
      </c>
      <c r="AO10" s="28">
        <f t="shared" ref="AO10:AO17" si="8">AN10*24</f>
        <v>34.500000000000007</v>
      </c>
      <c r="AP10" s="72">
        <f t="shared" ref="AP10:AP17" si="9">AO10*(1-$D$3)</f>
        <v>32.775000000000006</v>
      </c>
      <c r="AQ10" s="17">
        <f t="shared" si="3"/>
        <v>32</v>
      </c>
      <c r="AR10" s="18" t="s">
        <v>86</v>
      </c>
      <c r="AS10" s="32"/>
      <c r="AT10" s="32"/>
      <c r="AU10" s="32"/>
      <c r="AV10" s="32"/>
      <c r="AW10" s="32"/>
      <c r="AX10" s="32"/>
      <c r="AY10" s="32"/>
      <c r="AZ10" s="32"/>
      <c r="BA10" s="32"/>
    </row>
    <row r="11" spans="1:53" x14ac:dyDescent="0.35">
      <c r="A11" s="32"/>
      <c r="B11" s="51" t="s">
        <v>85</v>
      </c>
      <c r="C11" s="15" t="s">
        <v>85</v>
      </c>
      <c r="D11" s="51" t="s">
        <v>57</v>
      </c>
      <c r="E11" s="51" t="s">
        <v>62</v>
      </c>
      <c r="F11" s="94" cm="1">
        <f t="array" ref="F11">_xlfn.IFS(F$7=6," ",F$7=7," ",F$7=1,'CHAMPS NECESSAIRES'!$D$14,F$7=2,'CHAMPS NECESSAIRES'!$D$14,F$7=3,'CHAMPS NECESSAIRES'!$D$14,F$7=4,'CHAMPS NECESSAIRES'!$D$14,F$7=5,'CHAMPS NECESSAIRES'!$D$14)</f>
        <v>0.25000000000000006</v>
      </c>
      <c r="G11" s="94" cm="1">
        <f t="array" ref="G11">_xlfn.IFS(G$7=6," ",G$7=7," ",G$7=1,'CHAMPS NECESSAIRES'!$D$14,G$7=2,'CHAMPS NECESSAIRES'!$D$14,G$7=3,'CHAMPS NECESSAIRES'!$D$14,G$7=4,'CHAMPS NECESSAIRES'!$D$14,G$7=5,'CHAMPS NECESSAIRES'!$D$14)</f>
        <v>0.25000000000000006</v>
      </c>
      <c r="H11" s="94" cm="1">
        <f t="array" ref="H11">_xlfn.IFS(H$7=6," ",H$7=7," ",H$7=1,'CHAMPS NECESSAIRES'!$D$14,H$7=2,'CHAMPS NECESSAIRES'!$D$14,H$7=3,'CHAMPS NECESSAIRES'!$D$14,H$7=4,'CHAMPS NECESSAIRES'!$D$14,H$7=5,'CHAMPS NECESSAIRES'!$D$14)</f>
        <v>0.25000000000000006</v>
      </c>
      <c r="I11" s="94" t="str" cm="1">
        <f t="array" ref="I11">_xlfn.IFS(I$7=6," ",I$7=7," ",I$7=1,'CHAMPS NECESSAIRES'!$D$14,I$7=2,'CHAMPS NECESSAIRES'!$D$14,I$7=3,'CHAMPS NECESSAIRES'!$D$14,I$7=4,'CHAMPS NECESSAIRES'!$D$14,I$7=5,'CHAMPS NECESSAIRES'!$D$14)</f>
        <v xml:space="preserve"> </v>
      </c>
      <c r="J11" s="94" t="str" cm="1">
        <f t="array" ref="J11">_xlfn.IFS(J$7=6," ",J$7=7," ",J$7=1,'CHAMPS NECESSAIRES'!$D$14,J$7=2,'CHAMPS NECESSAIRES'!$D$14,J$7=3,'CHAMPS NECESSAIRES'!$D$14,J$7=4,'CHAMPS NECESSAIRES'!$D$14,J$7=5,'CHAMPS NECESSAIRES'!$D$14)</f>
        <v xml:space="preserve"> </v>
      </c>
      <c r="K11" s="94" cm="1">
        <f t="array" ref="K11">_xlfn.IFS(K$7=6," ",K$7=7," ",K$7=1,'CHAMPS NECESSAIRES'!$D$14,K$7=2,'CHAMPS NECESSAIRES'!$D$14,K$7=3,'CHAMPS NECESSAIRES'!$D$14,K$7=4,'CHAMPS NECESSAIRES'!$D$14,K$7=5,'CHAMPS NECESSAIRES'!$D$14)</f>
        <v>0.25000000000000006</v>
      </c>
      <c r="L11" s="94" cm="1">
        <f t="array" ref="L11">_xlfn.IFS(L$7=6," ",L$7=7," ",L$7=1,'CHAMPS NECESSAIRES'!$D$14,L$7=2,'CHAMPS NECESSAIRES'!$D$14,L$7=3,'CHAMPS NECESSAIRES'!$D$14,L$7=4,'CHAMPS NECESSAIRES'!$D$14,L$7=5,'CHAMPS NECESSAIRES'!$D$14)</f>
        <v>0.25000000000000006</v>
      </c>
      <c r="M11" s="94" cm="1">
        <f t="array" ref="M11">_xlfn.IFS(M$7=6," ",M$7=7," ",M$7=1,'CHAMPS NECESSAIRES'!$D$14,M$7=2,'CHAMPS NECESSAIRES'!$D$14,M$7=3,'CHAMPS NECESSAIRES'!$D$14,M$7=4,'CHAMPS NECESSAIRES'!$D$14,M$7=5,'CHAMPS NECESSAIRES'!$D$14)</f>
        <v>0.25000000000000006</v>
      </c>
      <c r="N11" s="94" cm="1">
        <f t="array" ref="N11">_xlfn.IFS(N$7=6," ",N$7=7," ",N$7=1,'CHAMPS NECESSAIRES'!$D$14,N$7=2,'CHAMPS NECESSAIRES'!$D$14,N$7=3,'CHAMPS NECESSAIRES'!$D$14,N$7=4,'CHAMPS NECESSAIRES'!$D$14,N$7=5,'CHAMPS NECESSAIRES'!$D$14)</f>
        <v>0.25000000000000006</v>
      </c>
      <c r="O11" s="94" cm="1">
        <f t="array" ref="O11">_xlfn.IFS(O$7=6," ",O$7=7," ",O$7=1,'CHAMPS NECESSAIRES'!$D$14,O$7=2,'CHAMPS NECESSAIRES'!$D$14,O$7=3,'CHAMPS NECESSAIRES'!$D$14,O$7=4,'CHAMPS NECESSAIRES'!$D$14,O$7=5,'CHAMPS NECESSAIRES'!$D$14)</f>
        <v>0.25000000000000006</v>
      </c>
      <c r="P11" s="94" t="str" cm="1">
        <f t="array" ref="P11">_xlfn.IFS(P$7=6," ",P$7=7," ",P$7=1,'CHAMPS NECESSAIRES'!$D$14,P$7=2,'CHAMPS NECESSAIRES'!$D$14,P$7=3,'CHAMPS NECESSAIRES'!$D$14,P$7=4,'CHAMPS NECESSAIRES'!$D$14,P$7=5,'CHAMPS NECESSAIRES'!$D$14)</f>
        <v xml:space="preserve"> </v>
      </c>
      <c r="Q11" s="94" t="str" cm="1">
        <f t="array" ref="Q11">_xlfn.IFS(Q$7=6," ",Q$7=7," ",Q$7=1,'CHAMPS NECESSAIRES'!$D$14,Q$7=2,'CHAMPS NECESSAIRES'!$D$14,Q$7=3,'CHAMPS NECESSAIRES'!$D$14,Q$7=4,'CHAMPS NECESSAIRES'!$D$14,Q$7=5,'CHAMPS NECESSAIRES'!$D$14)</f>
        <v xml:space="preserve"> </v>
      </c>
      <c r="R11" s="94" cm="1">
        <f t="array" ref="R11">_xlfn.IFS(R$7=6," ",R$7=7," ",R$7=1,'CHAMPS NECESSAIRES'!$D$14,R$7=2,'CHAMPS NECESSAIRES'!$D$14,R$7=3,'CHAMPS NECESSAIRES'!$D$14,R$7=4,'CHAMPS NECESSAIRES'!$D$14,R$7=5,'CHAMPS NECESSAIRES'!$D$14)</f>
        <v>0.25000000000000006</v>
      </c>
      <c r="S11" s="94" cm="1">
        <f t="array" ref="S11">_xlfn.IFS(S$7=6," ",S$7=7," ",S$7=1,'CHAMPS NECESSAIRES'!$D$14,S$7=2,'CHAMPS NECESSAIRES'!$D$14,S$7=3,'CHAMPS NECESSAIRES'!$D$14,S$7=4,'CHAMPS NECESSAIRES'!$D$14,S$7=5,'CHAMPS NECESSAIRES'!$D$14)</f>
        <v>0.25000000000000006</v>
      </c>
      <c r="T11" s="94" cm="1">
        <f t="array" ref="T11">_xlfn.IFS(T$7=6," ",T$7=7," ",T$7=1,'CHAMPS NECESSAIRES'!$D$14,T$7=2,'CHAMPS NECESSAIRES'!$D$14,T$7=3,'CHAMPS NECESSAIRES'!$D$14,T$7=4,'CHAMPS NECESSAIRES'!$D$14,T$7=5,'CHAMPS NECESSAIRES'!$D$14)</f>
        <v>0.25000000000000006</v>
      </c>
      <c r="U11" s="94" cm="1">
        <f t="array" ref="U11">_xlfn.IFS(U$7=6," ",U$7=7," ",U$7=1,'CHAMPS NECESSAIRES'!$D$14,U$7=2,'CHAMPS NECESSAIRES'!$D$14,U$7=3,'CHAMPS NECESSAIRES'!$D$14,U$7=4,'CHAMPS NECESSAIRES'!$D$14,U$7=5,'CHAMPS NECESSAIRES'!$D$14)</f>
        <v>0.25000000000000006</v>
      </c>
      <c r="V11" s="94" cm="1">
        <f t="array" ref="V11">_xlfn.IFS(V$7=6," ",V$7=7," ",V$7=1,'CHAMPS NECESSAIRES'!$D$14,V$7=2,'CHAMPS NECESSAIRES'!$D$14,V$7=3,'CHAMPS NECESSAIRES'!$D$14,V$7=4,'CHAMPS NECESSAIRES'!$D$14,V$7=5,'CHAMPS NECESSAIRES'!$D$14)</f>
        <v>0.25000000000000006</v>
      </c>
      <c r="W11" s="94" t="str" cm="1">
        <f t="array" ref="W11">_xlfn.IFS(W$7=6," ",W$7=7," ",W$7=1,'CHAMPS NECESSAIRES'!$D$14,W$7=2,'CHAMPS NECESSAIRES'!$D$14,W$7=3,'CHAMPS NECESSAIRES'!$D$14,W$7=4,'CHAMPS NECESSAIRES'!$D$14,W$7=5,'CHAMPS NECESSAIRES'!$D$14)</f>
        <v xml:space="preserve"> </v>
      </c>
      <c r="X11" s="94" t="str" cm="1">
        <f t="array" ref="X11">_xlfn.IFS(X$7=6," ",X$7=7," ",X$7=1,'CHAMPS NECESSAIRES'!$D$14,X$7=2,'CHAMPS NECESSAIRES'!$D$14,X$7=3,'CHAMPS NECESSAIRES'!$D$14,X$7=4,'CHAMPS NECESSAIRES'!$D$14,X$7=5,'CHAMPS NECESSAIRES'!$D$14)</f>
        <v xml:space="preserve"> </v>
      </c>
      <c r="Y11" s="94" cm="1">
        <f t="array" ref="Y11">_xlfn.IFS(Y$7=6," ",Y$7=7," ",Y$7=1,'CHAMPS NECESSAIRES'!$D$14,Y$7=2,'CHAMPS NECESSAIRES'!$D$14,Y$7=3,'CHAMPS NECESSAIRES'!$D$14,Y$7=4,'CHAMPS NECESSAIRES'!$D$14,Y$7=5,'CHAMPS NECESSAIRES'!$D$14)</f>
        <v>0.25000000000000006</v>
      </c>
      <c r="Z11" s="94" cm="1">
        <f t="array" ref="Z11">_xlfn.IFS(Z$7=6," ",Z$7=7," ",Z$7=1,'CHAMPS NECESSAIRES'!$D$14,Z$7=2,'CHAMPS NECESSAIRES'!$D$14,Z$7=3,'CHAMPS NECESSAIRES'!$D$14,Z$7=4,'CHAMPS NECESSAIRES'!$D$14,Z$7=5,'CHAMPS NECESSAIRES'!$D$14)</f>
        <v>0.25000000000000006</v>
      </c>
      <c r="AA11" s="94" cm="1">
        <f t="array" ref="AA11">_xlfn.IFS(AA$7=6," ",AA$7=7," ",AA$7=1,'CHAMPS NECESSAIRES'!$D$14,AA$7=2,'CHAMPS NECESSAIRES'!$D$14,AA$7=3,'CHAMPS NECESSAIRES'!$D$14,AA$7=4,'CHAMPS NECESSAIRES'!$D$14,AA$7=5,'CHAMPS NECESSAIRES'!$D$14)</f>
        <v>0.25000000000000006</v>
      </c>
      <c r="AB11" s="94" cm="1">
        <f t="array" ref="AB11">_xlfn.IFS(AB$7=6," ",AB$7=7," ",AB$7=1,'CHAMPS NECESSAIRES'!$D$14,AB$7=2,'CHAMPS NECESSAIRES'!$D$14,AB$7=3,'CHAMPS NECESSAIRES'!$D$14,AB$7=4,'CHAMPS NECESSAIRES'!$D$14,AB$7=5,'CHAMPS NECESSAIRES'!$D$14)</f>
        <v>0.25000000000000006</v>
      </c>
      <c r="AC11" s="94" cm="1">
        <f t="array" ref="AC11">_xlfn.IFS(AC$7=6," ",AC$7=7," ",AC$7=1,'CHAMPS NECESSAIRES'!$D$14,AC$7=2,'CHAMPS NECESSAIRES'!$D$14,AC$7=3,'CHAMPS NECESSAIRES'!$D$14,AC$7=4,'CHAMPS NECESSAIRES'!$D$14,AC$7=5,'CHAMPS NECESSAIRES'!$D$14)</f>
        <v>0.25000000000000006</v>
      </c>
      <c r="AD11" s="94" t="str" cm="1">
        <f t="array" ref="AD11">_xlfn.IFS(AD$7=6," ",AD$7=7," ",AD$7=1,'CHAMPS NECESSAIRES'!$D$14,AD$7=2,'CHAMPS NECESSAIRES'!$D$14,AD$7=3,'CHAMPS NECESSAIRES'!$D$14,AD$7=4,'CHAMPS NECESSAIRES'!$D$14,AD$7=5,'CHAMPS NECESSAIRES'!$D$14)</f>
        <v xml:space="preserve"> </v>
      </c>
      <c r="AE11" s="94" t="str" cm="1">
        <f t="array" ref="AE11">_xlfn.IFS(AE$7=6," ",AE$7=7," ",AE$7=1,'CHAMPS NECESSAIRES'!$D$14,AE$7=2,'CHAMPS NECESSAIRES'!$D$14,AE$7=3,'CHAMPS NECESSAIRES'!$D$14,AE$7=4,'CHAMPS NECESSAIRES'!$D$14,AE$7=5,'CHAMPS NECESSAIRES'!$D$14)</f>
        <v xml:space="preserve"> </v>
      </c>
      <c r="AF11" s="94" cm="1">
        <f t="array" ref="AF11">_xlfn.IFS(AF$7=6," ",AF$7=7," ",AF$7=1,'CHAMPS NECESSAIRES'!$D$14,AF$7=2,'CHAMPS NECESSAIRES'!$D$14,AF$7=3,'CHAMPS NECESSAIRES'!$D$14,AF$7=4,'CHAMPS NECESSAIRES'!$D$14,AF$7=5,'CHAMPS NECESSAIRES'!$D$14)</f>
        <v>0.25000000000000006</v>
      </c>
      <c r="AG11" s="94" cm="1">
        <f t="array" ref="AG11">_xlfn.IFS(AG$7=6," ",AG$7=7," ",AG$7=1,'CHAMPS NECESSAIRES'!$D$14,AG$7=2,'CHAMPS NECESSAIRES'!$D$14,AG$7=3,'CHAMPS NECESSAIRES'!$D$14,AG$7=4,'CHAMPS NECESSAIRES'!$D$14,AG$7=5,'CHAMPS NECESSAIRES'!$D$14)</f>
        <v>0.25000000000000006</v>
      </c>
      <c r="AH11" s="94" cm="1">
        <f t="array" ref="AH11">_xlfn.IFS(AH$7=6," ",AH$7=7," ",AH$7=1,'CHAMPS NECESSAIRES'!$D$14,AH$7=2,'CHAMPS NECESSAIRES'!$D$14,AH$7=3,'CHAMPS NECESSAIRES'!$D$14,AH$7=4,'CHAMPS NECESSAIRES'!$D$14,AH$7=5,'CHAMPS NECESSAIRES'!$D$14)</f>
        <v>0.25000000000000006</v>
      </c>
      <c r="AI11" s="94" cm="1">
        <f t="array" ref="AI11">_xlfn.IFS(AI$7=6," ",AI$7=7," ",AI$7=1,'CHAMPS NECESSAIRES'!$D$14,AI$7=2,'CHAMPS NECESSAIRES'!$D$14,AI$7=3,'CHAMPS NECESSAIRES'!$D$14,AI$7=4,'CHAMPS NECESSAIRES'!$D$14,AI$7=5,'CHAMPS NECESSAIRES'!$D$14)</f>
        <v>0.25000000000000006</v>
      </c>
      <c r="AJ11" s="94" cm="1">
        <f t="array" ref="AJ11">_xlfn.IFS(AJ$7=6," ",AJ$7=7," ",AJ$7=1,'CHAMPS NECESSAIRES'!$D$14,AJ$7=2,'CHAMPS NECESSAIRES'!$D$14,AJ$7=3,'CHAMPS NECESSAIRES'!$D$14,AJ$7=4,'CHAMPS NECESSAIRES'!$D$14,AJ$7=5,'CHAMPS NECESSAIRES'!$D$14)</f>
        <v>0.25000000000000006</v>
      </c>
      <c r="AK11" s="4" t="e">
        <f t="shared" si="4"/>
        <v>#VALUE!</v>
      </c>
      <c r="AL11" s="5" t="e">
        <f t="shared" si="5"/>
        <v>#VALUE!</v>
      </c>
      <c r="AM11" s="26">
        <f t="shared" si="6"/>
        <v>5.7500000000000009</v>
      </c>
      <c r="AN11" s="27">
        <f t="shared" si="7"/>
        <v>1.4375000000000002</v>
      </c>
      <c r="AO11" s="28">
        <f t="shared" si="8"/>
        <v>34.500000000000007</v>
      </c>
      <c r="AP11" s="72">
        <f t="shared" si="9"/>
        <v>32.775000000000006</v>
      </c>
      <c r="AQ11" s="17">
        <f t="shared" si="3"/>
        <v>32</v>
      </c>
      <c r="AR11" s="18" t="s">
        <v>86</v>
      </c>
      <c r="AS11" s="32"/>
      <c r="AT11" s="32"/>
      <c r="AU11" s="32"/>
      <c r="AV11" s="32"/>
      <c r="AW11" s="32"/>
      <c r="AX11" s="32"/>
      <c r="AY11" s="32"/>
      <c r="AZ11" s="32"/>
      <c r="BA11" s="32"/>
    </row>
    <row r="12" spans="1:53" x14ac:dyDescent="0.35">
      <c r="A12" s="32"/>
      <c r="B12" s="51" t="s">
        <v>85</v>
      </c>
      <c r="C12" s="15" t="s">
        <v>85</v>
      </c>
      <c r="D12" s="51" t="s">
        <v>57</v>
      </c>
      <c r="E12" s="51" t="s">
        <v>62</v>
      </c>
      <c r="F12" s="94" cm="1">
        <f t="array" ref="F12">_xlfn.IFS(F$7=6," ",F$7=7," ",F$7=1,'CHAMPS NECESSAIRES'!$D$14,F$7=2,'CHAMPS NECESSAIRES'!$D$14,F$7=3,'CHAMPS NECESSAIRES'!$D$14,F$7=4,'CHAMPS NECESSAIRES'!$D$14,F$7=5,'CHAMPS NECESSAIRES'!$D$14)</f>
        <v>0.25000000000000006</v>
      </c>
      <c r="G12" s="94" cm="1">
        <f t="array" ref="G12">_xlfn.IFS(G$7=6," ",G$7=7," ",G$7=1,'CHAMPS NECESSAIRES'!$D$14,G$7=2,'CHAMPS NECESSAIRES'!$D$14,G$7=3,'CHAMPS NECESSAIRES'!$D$14,G$7=4,'CHAMPS NECESSAIRES'!$D$14,G$7=5,'CHAMPS NECESSAIRES'!$D$14)</f>
        <v>0.25000000000000006</v>
      </c>
      <c r="H12" s="94" cm="1">
        <f t="array" ref="H12">_xlfn.IFS(H$7=6," ",H$7=7," ",H$7=1,'CHAMPS NECESSAIRES'!$D$14,H$7=2,'CHAMPS NECESSAIRES'!$D$14,H$7=3,'CHAMPS NECESSAIRES'!$D$14,H$7=4,'CHAMPS NECESSAIRES'!$D$14,H$7=5,'CHAMPS NECESSAIRES'!$D$14)</f>
        <v>0.25000000000000006</v>
      </c>
      <c r="I12" s="94" t="str" cm="1">
        <f t="array" ref="I12">_xlfn.IFS(I$7=6," ",I$7=7," ",I$7=1,'CHAMPS NECESSAIRES'!$D$14,I$7=2,'CHAMPS NECESSAIRES'!$D$14,I$7=3,'CHAMPS NECESSAIRES'!$D$14,I$7=4,'CHAMPS NECESSAIRES'!$D$14,I$7=5,'CHAMPS NECESSAIRES'!$D$14)</f>
        <v xml:space="preserve"> </v>
      </c>
      <c r="J12" s="94" t="str" cm="1">
        <f t="array" ref="J12">_xlfn.IFS(J$7=6," ",J$7=7," ",J$7=1,'CHAMPS NECESSAIRES'!$D$14,J$7=2,'CHAMPS NECESSAIRES'!$D$14,J$7=3,'CHAMPS NECESSAIRES'!$D$14,J$7=4,'CHAMPS NECESSAIRES'!$D$14,J$7=5,'CHAMPS NECESSAIRES'!$D$14)</f>
        <v xml:space="preserve"> </v>
      </c>
      <c r="K12" s="94" cm="1">
        <f t="array" ref="K12">_xlfn.IFS(K$7=6," ",K$7=7," ",K$7=1,'CHAMPS NECESSAIRES'!$D$14,K$7=2,'CHAMPS NECESSAIRES'!$D$14,K$7=3,'CHAMPS NECESSAIRES'!$D$14,K$7=4,'CHAMPS NECESSAIRES'!$D$14,K$7=5,'CHAMPS NECESSAIRES'!$D$14)</f>
        <v>0.25000000000000006</v>
      </c>
      <c r="L12" s="94" cm="1">
        <f t="array" ref="L12">_xlfn.IFS(L$7=6," ",L$7=7," ",L$7=1,'CHAMPS NECESSAIRES'!$D$14,L$7=2,'CHAMPS NECESSAIRES'!$D$14,L$7=3,'CHAMPS NECESSAIRES'!$D$14,L$7=4,'CHAMPS NECESSAIRES'!$D$14,L$7=5,'CHAMPS NECESSAIRES'!$D$14)</f>
        <v>0.25000000000000006</v>
      </c>
      <c r="M12" s="94" cm="1">
        <f t="array" ref="M12">_xlfn.IFS(M$7=6," ",M$7=7," ",M$7=1,'CHAMPS NECESSAIRES'!$D$14,M$7=2,'CHAMPS NECESSAIRES'!$D$14,M$7=3,'CHAMPS NECESSAIRES'!$D$14,M$7=4,'CHAMPS NECESSAIRES'!$D$14,M$7=5,'CHAMPS NECESSAIRES'!$D$14)</f>
        <v>0.25000000000000006</v>
      </c>
      <c r="N12" s="94" cm="1">
        <f t="array" ref="N12">_xlfn.IFS(N$7=6," ",N$7=7," ",N$7=1,'CHAMPS NECESSAIRES'!$D$14,N$7=2,'CHAMPS NECESSAIRES'!$D$14,N$7=3,'CHAMPS NECESSAIRES'!$D$14,N$7=4,'CHAMPS NECESSAIRES'!$D$14,N$7=5,'CHAMPS NECESSAIRES'!$D$14)</f>
        <v>0.25000000000000006</v>
      </c>
      <c r="O12" s="94" cm="1">
        <f t="array" ref="O12">_xlfn.IFS(O$7=6," ",O$7=7," ",O$7=1,'CHAMPS NECESSAIRES'!$D$14,O$7=2,'CHAMPS NECESSAIRES'!$D$14,O$7=3,'CHAMPS NECESSAIRES'!$D$14,O$7=4,'CHAMPS NECESSAIRES'!$D$14,O$7=5,'CHAMPS NECESSAIRES'!$D$14)</f>
        <v>0.25000000000000006</v>
      </c>
      <c r="P12" s="94" t="str" cm="1">
        <f t="array" ref="P12">_xlfn.IFS(P$7=6," ",P$7=7," ",P$7=1,'CHAMPS NECESSAIRES'!$D$14,P$7=2,'CHAMPS NECESSAIRES'!$D$14,P$7=3,'CHAMPS NECESSAIRES'!$D$14,P$7=4,'CHAMPS NECESSAIRES'!$D$14,P$7=5,'CHAMPS NECESSAIRES'!$D$14)</f>
        <v xml:space="preserve"> </v>
      </c>
      <c r="Q12" s="94" t="str" cm="1">
        <f t="array" ref="Q12">_xlfn.IFS(Q$7=6," ",Q$7=7," ",Q$7=1,'CHAMPS NECESSAIRES'!$D$14,Q$7=2,'CHAMPS NECESSAIRES'!$D$14,Q$7=3,'CHAMPS NECESSAIRES'!$D$14,Q$7=4,'CHAMPS NECESSAIRES'!$D$14,Q$7=5,'CHAMPS NECESSAIRES'!$D$14)</f>
        <v xml:space="preserve"> </v>
      </c>
      <c r="R12" s="94" cm="1">
        <f t="array" ref="R12">_xlfn.IFS(R$7=6," ",R$7=7," ",R$7=1,'CHAMPS NECESSAIRES'!$D$14,R$7=2,'CHAMPS NECESSAIRES'!$D$14,R$7=3,'CHAMPS NECESSAIRES'!$D$14,R$7=4,'CHAMPS NECESSAIRES'!$D$14,R$7=5,'CHAMPS NECESSAIRES'!$D$14)</f>
        <v>0.25000000000000006</v>
      </c>
      <c r="S12" s="94" cm="1">
        <f t="array" ref="S12">_xlfn.IFS(S$7=6," ",S$7=7," ",S$7=1,'CHAMPS NECESSAIRES'!$D$14,S$7=2,'CHAMPS NECESSAIRES'!$D$14,S$7=3,'CHAMPS NECESSAIRES'!$D$14,S$7=4,'CHAMPS NECESSAIRES'!$D$14,S$7=5,'CHAMPS NECESSAIRES'!$D$14)</f>
        <v>0.25000000000000006</v>
      </c>
      <c r="T12" s="94" cm="1">
        <f t="array" ref="T12">_xlfn.IFS(T$7=6," ",T$7=7," ",T$7=1,'CHAMPS NECESSAIRES'!$D$14,T$7=2,'CHAMPS NECESSAIRES'!$D$14,T$7=3,'CHAMPS NECESSAIRES'!$D$14,T$7=4,'CHAMPS NECESSAIRES'!$D$14,T$7=5,'CHAMPS NECESSAIRES'!$D$14)</f>
        <v>0.25000000000000006</v>
      </c>
      <c r="U12" s="94" cm="1">
        <f t="array" ref="U12">_xlfn.IFS(U$7=6," ",U$7=7," ",U$7=1,'CHAMPS NECESSAIRES'!$D$14,U$7=2,'CHAMPS NECESSAIRES'!$D$14,U$7=3,'CHAMPS NECESSAIRES'!$D$14,U$7=4,'CHAMPS NECESSAIRES'!$D$14,U$7=5,'CHAMPS NECESSAIRES'!$D$14)</f>
        <v>0.25000000000000006</v>
      </c>
      <c r="V12" s="94" cm="1">
        <f t="array" ref="V12">_xlfn.IFS(V$7=6," ",V$7=7," ",V$7=1,'CHAMPS NECESSAIRES'!$D$14,V$7=2,'CHAMPS NECESSAIRES'!$D$14,V$7=3,'CHAMPS NECESSAIRES'!$D$14,V$7=4,'CHAMPS NECESSAIRES'!$D$14,V$7=5,'CHAMPS NECESSAIRES'!$D$14)</f>
        <v>0.25000000000000006</v>
      </c>
      <c r="W12" s="94" t="str" cm="1">
        <f t="array" ref="W12">_xlfn.IFS(W$7=6," ",W$7=7," ",W$7=1,'CHAMPS NECESSAIRES'!$D$14,W$7=2,'CHAMPS NECESSAIRES'!$D$14,W$7=3,'CHAMPS NECESSAIRES'!$D$14,W$7=4,'CHAMPS NECESSAIRES'!$D$14,W$7=5,'CHAMPS NECESSAIRES'!$D$14)</f>
        <v xml:space="preserve"> </v>
      </c>
      <c r="X12" s="94" t="str" cm="1">
        <f t="array" ref="X12">_xlfn.IFS(X$7=6," ",X$7=7," ",X$7=1,'CHAMPS NECESSAIRES'!$D$14,X$7=2,'CHAMPS NECESSAIRES'!$D$14,X$7=3,'CHAMPS NECESSAIRES'!$D$14,X$7=4,'CHAMPS NECESSAIRES'!$D$14,X$7=5,'CHAMPS NECESSAIRES'!$D$14)</f>
        <v xml:space="preserve"> </v>
      </c>
      <c r="Y12" s="94" cm="1">
        <f t="array" ref="Y12">_xlfn.IFS(Y$7=6," ",Y$7=7," ",Y$7=1,'CHAMPS NECESSAIRES'!$D$14,Y$7=2,'CHAMPS NECESSAIRES'!$D$14,Y$7=3,'CHAMPS NECESSAIRES'!$D$14,Y$7=4,'CHAMPS NECESSAIRES'!$D$14,Y$7=5,'CHAMPS NECESSAIRES'!$D$14)</f>
        <v>0.25000000000000006</v>
      </c>
      <c r="Z12" s="94" cm="1">
        <f t="array" ref="Z12">_xlfn.IFS(Z$7=6," ",Z$7=7," ",Z$7=1,'CHAMPS NECESSAIRES'!$D$14,Z$7=2,'CHAMPS NECESSAIRES'!$D$14,Z$7=3,'CHAMPS NECESSAIRES'!$D$14,Z$7=4,'CHAMPS NECESSAIRES'!$D$14,Z$7=5,'CHAMPS NECESSAIRES'!$D$14)</f>
        <v>0.25000000000000006</v>
      </c>
      <c r="AA12" s="94" cm="1">
        <f t="array" ref="AA12">_xlfn.IFS(AA$7=6," ",AA$7=7," ",AA$7=1,'CHAMPS NECESSAIRES'!$D$14,AA$7=2,'CHAMPS NECESSAIRES'!$D$14,AA$7=3,'CHAMPS NECESSAIRES'!$D$14,AA$7=4,'CHAMPS NECESSAIRES'!$D$14,AA$7=5,'CHAMPS NECESSAIRES'!$D$14)</f>
        <v>0.25000000000000006</v>
      </c>
      <c r="AB12" s="94" cm="1">
        <f t="array" ref="AB12">_xlfn.IFS(AB$7=6," ",AB$7=7," ",AB$7=1,'CHAMPS NECESSAIRES'!$D$14,AB$7=2,'CHAMPS NECESSAIRES'!$D$14,AB$7=3,'CHAMPS NECESSAIRES'!$D$14,AB$7=4,'CHAMPS NECESSAIRES'!$D$14,AB$7=5,'CHAMPS NECESSAIRES'!$D$14)</f>
        <v>0.25000000000000006</v>
      </c>
      <c r="AC12" s="94" cm="1">
        <f t="array" ref="AC12">_xlfn.IFS(AC$7=6," ",AC$7=7," ",AC$7=1,'CHAMPS NECESSAIRES'!$D$14,AC$7=2,'CHAMPS NECESSAIRES'!$D$14,AC$7=3,'CHAMPS NECESSAIRES'!$D$14,AC$7=4,'CHAMPS NECESSAIRES'!$D$14,AC$7=5,'CHAMPS NECESSAIRES'!$D$14)</f>
        <v>0.25000000000000006</v>
      </c>
      <c r="AD12" s="94" t="str" cm="1">
        <f t="array" ref="AD12">_xlfn.IFS(AD$7=6," ",AD$7=7," ",AD$7=1,'CHAMPS NECESSAIRES'!$D$14,AD$7=2,'CHAMPS NECESSAIRES'!$D$14,AD$7=3,'CHAMPS NECESSAIRES'!$D$14,AD$7=4,'CHAMPS NECESSAIRES'!$D$14,AD$7=5,'CHAMPS NECESSAIRES'!$D$14)</f>
        <v xml:space="preserve"> </v>
      </c>
      <c r="AE12" s="94" t="str" cm="1">
        <f t="array" ref="AE12">_xlfn.IFS(AE$7=6," ",AE$7=7," ",AE$7=1,'CHAMPS NECESSAIRES'!$D$14,AE$7=2,'CHAMPS NECESSAIRES'!$D$14,AE$7=3,'CHAMPS NECESSAIRES'!$D$14,AE$7=4,'CHAMPS NECESSAIRES'!$D$14,AE$7=5,'CHAMPS NECESSAIRES'!$D$14)</f>
        <v xml:space="preserve"> </v>
      </c>
      <c r="AF12" s="94" cm="1">
        <f t="array" ref="AF12">_xlfn.IFS(AF$7=6," ",AF$7=7," ",AF$7=1,'CHAMPS NECESSAIRES'!$D$14,AF$7=2,'CHAMPS NECESSAIRES'!$D$14,AF$7=3,'CHAMPS NECESSAIRES'!$D$14,AF$7=4,'CHAMPS NECESSAIRES'!$D$14,AF$7=5,'CHAMPS NECESSAIRES'!$D$14)</f>
        <v>0.25000000000000006</v>
      </c>
      <c r="AG12" s="94" cm="1">
        <f t="array" ref="AG12">_xlfn.IFS(AG$7=6," ",AG$7=7," ",AG$7=1,'CHAMPS NECESSAIRES'!$D$14,AG$7=2,'CHAMPS NECESSAIRES'!$D$14,AG$7=3,'CHAMPS NECESSAIRES'!$D$14,AG$7=4,'CHAMPS NECESSAIRES'!$D$14,AG$7=5,'CHAMPS NECESSAIRES'!$D$14)</f>
        <v>0.25000000000000006</v>
      </c>
      <c r="AH12" s="94" cm="1">
        <f t="array" ref="AH12">_xlfn.IFS(AH$7=6," ",AH$7=7," ",AH$7=1,'CHAMPS NECESSAIRES'!$D$14,AH$7=2,'CHAMPS NECESSAIRES'!$D$14,AH$7=3,'CHAMPS NECESSAIRES'!$D$14,AH$7=4,'CHAMPS NECESSAIRES'!$D$14,AH$7=5,'CHAMPS NECESSAIRES'!$D$14)</f>
        <v>0.25000000000000006</v>
      </c>
      <c r="AI12" s="94" cm="1">
        <f t="array" ref="AI12">_xlfn.IFS(AI$7=6," ",AI$7=7," ",AI$7=1,'CHAMPS NECESSAIRES'!$D$14,AI$7=2,'CHAMPS NECESSAIRES'!$D$14,AI$7=3,'CHAMPS NECESSAIRES'!$D$14,AI$7=4,'CHAMPS NECESSAIRES'!$D$14,AI$7=5,'CHAMPS NECESSAIRES'!$D$14)</f>
        <v>0.25000000000000006</v>
      </c>
      <c r="AJ12" s="94" cm="1">
        <f t="array" ref="AJ12">_xlfn.IFS(AJ$7=6," ",AJ$7=7," ",AJ$7=1,'CHAMPS NECESSAIRES'!$D$14,AJ$7=2,'CHAMPS NECESSAIRES'!$D$14,AJ$7=3,'CHAMPS NECESSAIRES'!$D$14,AJ$7=4,'CHAMPS NECESSAIRES'!$D$14,AJ$7=5,'CHAMPS NECESSAIRES'!$D$14)</f>
        <v>0.25000000000000006</v>
      </c>
      <c r="AK12" s="4" t="e">
        <f t="shared" si="4"/>
        <v>#VALUE!</v>
      </c>
      <c r="AL12" s="5" t="e">
        <f t="shared" si="5"/>
        <v>#VALUE!</v>
      </c>
      <c r="AM12" s="26">
        <f t="shared" si="6"/>
        <v>5.7500000000000009</v>
      </c>
      <c r="AN12" s="27">
        <f t="shared" si="7"/>
        <v>1.4375000000000002</v>
      </c>
      <c r="AO12" s="28">
        <f t="shared" si="8"/>
        <v>34.500000000000007</v>
      </c>
      <c r="AP12" s="72">
        <f t="shared" si="9"/>
        <v>32.775000000000006</v>
      </c>
      <c r="AQ12" s="17">
        <f t="shared" si="3"/>
        <v>32</v>
      </c>
      <c r="AR12" s="18" t="s">
        <v>86</v>
      </c>
      <c r="AS12" s="32"/>
      <c r="AT12" s="32"/>
      <c r="AU12" s="32"/>
      <c r="AV12" s="32"/>
      <c r="AW12" s="32"/>
      <c r="AX12" s="32"/>
      <c r="AY12" s="32"/>
      <c r="AZ12" s="32"/>
      <c r="BA12" s="32"/>
    </row>
    <row r="13" spans="1:53" x14ac:dyDescent="0.35">
      <c r="A13" s="32"/>
      <c r="B13" s="51" t="s">
        <v>85</v>
      </c>
      <c r="C13" s="15" t="s">
        <v>85</v>
      </c>
      <c r="D13" s="51" t="s">
        <v>57</v>
      </c>
      <c r="E13" s="51" t="s">
        <v>62</v>
      </c>
      <c r="F13" s="94" cm="1">
        <f t="array" ref="F13">_xlfn.IFS(F$7=6," ",F$7=7," ",F$7=1,'CHAMPS NECESSAIRES'!$D$14,F$7=2,'CHAMPS NECESSAIRES'!$D$14,F$7=3,'CHAMPS NECESSAIRES'!$D$14,F$7=4,'CHAMPS NECESSAIRES'!$D$14,F$7=5,'CHAMPS NECESSAIRES'!$D$14)</f>
        <v>0.25000000000000006</v>
      </c>
      <c r="G13" s="94" cm="1">
        <f t="array" ref="G13">_xlfn.IFS(G$7=6," ",G$7=7," ",G$7=1,'CHAMPS NECESSAIRES'!$D$14,G$7=2,'CHAMPS NECESSAIRES'!$D$14,G$7=3,'CHAMPS NECESSAIRES'!$D$14,G$7=4,'CHAMPS NECESSAIRES'!$D$14,G$7=5,'CHAMPS NECESSAIRES'!$D$14)</f>
        <v>0.25000000000000006</v>
      </c>
      <c r="H13" s="94" cm="1">
        <f t="array" ref="H13">_xlfn.IFS(H$7=6," ",H$7=7," ",H$7=1,'CHAMPS NECESSAIRES'!$D$14,H$7=2,'CHAMPS NECESSAIRES'!$D$14,H$7=3,'CHAMPS NECESSAIRES'!$D$14,H$7=4,'CHAMPS NECESSAIRES'!$D$14,H$7=5,'CHAMPS NECESSAIRES'!$D$14)</f>
        <v>0.25000000000000006</v>
      </c>
      <c r="I13" s="94" t="str" cm="1">
        <f t="array" ref="I13">_xlfn.IFS(I$7=6," ",I$7=7," ",I$7=1,'CHAMPS NECESSAIRES'!$D$14,I$7=2,'CHAMPS NECESSAIRES'!$D$14,I$7=3,'CHAMPS NECESSAIRES'!$D$14,I$7=4,'CHAMPS NECESSAIRES'!$D$14,I$7=5,'CHAMPS NECESSAIRES'!$D$14)</f>
        <v xml:space="preserve"> </v>
      </c>
      <c r="J13" s="94" t="str" cm="1">
        <f t="array" ref="J13">_xlfn.IFS(J$7=6," ",J$7=7," ",J$7=1,'CHAMPS NECESSAIRES'!$D$14,J$7=2,'CHAMPS NECESSAIRES'!$D$14,J$7=3,'CHAMPS NECESSAIRES'!$D$14,J$7=4,'CHAMPS NECESSAIRES'!$D$14,J$7=5,'CHAMPS NECESSAIRES'!$D$14)</f>
        <v xml:space="preserve"> </v>
      </c>
      <c r="K13" s="94" cm="1">
        <f t="array" ref="K13">_xlfn.IFS(K$7=6," ",K$7=7," ",K$7=1,'CHAMPS NECESSAIRES'!$D$14,K$7=2,'CHAMPS NECESSAIRES'!$D$14,K$7=3,'CHAMPS NECESSAIRES'!$D$14,K$7=4,'CHAMPS NECESSAIRES'!$D$14,K$7=5,'CHAMPS NECESSAIRES'!$D$14)</f>
        <v>0.25000000000000006</v>
      </c>
      <c r="L13" s="94" cm="1">
        <f t="array" ref="L13">_xlfn.IFS(L$7=6," ",L$7=7," ",L$7=1,'CHAMPS NECESSAIRES'!$D$14,L$7=2,'CHAMPS NECESSAIRES'!$D$14,L$7=3,'CHAMPS NECESSAIRES'!$D$14,L$7=4,'CHAMPS NECESSAIRES'!$D$14,L$7=5,'CHAMPS NECESSAIRES'!$D$14)</f>
        <v>0.25000000000000006</v>
      </c>
      <c r="M13" s="94" cm="1">
        <f t="array" ref="M13">_xlfn.IFS(M$7=6," ",M$7=7," ",M$7=1,'CHAMPS NECESSAIRES'!$D$14,M$7=2,'CHAMPS NECESSAIRES'!$D$14,M$7=3,'CHAMPS NECESSAIRES'!$D$14,M$7=4,'CHAMPS NECESSAIRES'!$D$14,M$7=5,'CHAMPS NECESSAIRES'!$D$14)</f>
        <v>0.25000000000000006</v>
      </c>
      <c r="N13" s="94" cm="1">
        <f t="array" ref="N13">_xlfn.IFS(N$7=6," ",N$7=7," ",N$7=1,'CHAMPS NECESSAIRES'!$D$14,N$7=2,'CHAMPS NECESSAIRES'!$D$14,N$7=3,'CHAMPS NECESSAIRES'!$D$14,N$7=4,'CHAMPS NECESSAIRES'!$D$14,N$7=5,'CHAMPS NECESSAIRES'!$D$14)</f>
        <v>0.25000000000000006</v>
      </c>
      <c r="O13" s="94" cm="1">
        <f t="array" ref="O13">_xlfn.IFS(O$7=6," ",O$7=7," ",O$7=1,'CHAMPS NECESSAIRES'!$D$14,O$7=2,'CHAMPS NECESSAIRES'!$D$14,O$7=3,'CHAMPS NECESSAIRES'!$D$14,O$7=4,'CHAMPS NECESSAIRES'!$D$14,O$7=5,'CHAMPS NECESSAIRES'!$D$14)</f>
        <v>0.25000000000000006</v>
      </c>
      <c r="P13" s="94" t="str" cm="1">
        <f t="array" ref="P13">_xlfn.IFS(P$7=6," ",P$7=7," ",P$7=1,'CHAMPS NECESSAIRES'!$D$14,P$7=2,'CHAMPS NECESSAIRES'!$D$14,P$7=3,'CHAMPS NECESSAIRES'!$D$14,P$7=4,'CHAMPS NECESSAIRES'!$D$14,P$7=5,'CHAMPS NECESSAIRES'!$D$14)</f>
        <v xml:space="preserve"> </v>
      </c>
      <c r="Q13" s="94" t="str" cm="1">
        <f t="array" ref="Q13">_xlfn.IFS(Q$7=6," ",Q$7=7," ",Q$7=1,'CHAMPS NECESSAIRES'!$D$14,Q$7=2,'CHAMPS NECESSAIRES'!$D$14,Q$7=3,'CHAMPS NECESSAIRES'!$D$14,Q$7=4,'CHAMPS NECESSAIRES'!$D$14,Q$7=5,'CHAMPS NECESSAIRES'!$D$14)</f>
        <v xml:space="preserve"> </v>
      </c>
      <c r="R13" s="94" cm="1">
        <f t="array" ref="R13">_xlfn.IFS(R$7=6," ",R$7=7," ",R$7=1,'CHAMPS NECESSAIRES'!$D$14,R$7=2,'CHAMPS NECESSAIRES'!$D$14,R$7=3,'CHAMPS NECESSAIRES'!$D$14,R$7=4,'CHAMPS NECESSAIRES'!$D$14,R$7=5,'CHAMPS NECESSAIRES'!$D$14)</f>
        <v>0.25000000000000006</v>
      </c>
      <c r="S13" s="94" cm="1">
        <f t="array" ref="S13">_xlfn.IFS(S$7=6," ",S$7=7," ",S$7=1,'CHAMPS NECESSAIRES'!$D$14,S$7=2,'CHAMPS NECESSAIRES'!$D$14,S$7=3,'CHAMPS NECESSAIRES'!$D$14,S$7=4,'CHAMPS NECESSAIRES'!$D$14,S$7=5,'CHAMPS NECESSAIRES'!$D$14)</f>
        <v>0.25000000000000006</v>
      </c>
      <c r="T13" s="94" cm="1">
        <f t="array" ref="T13">_xlfn.IFS(T$7=6," ",T$7=7," ",T$7=1,'CHAMPS NECESSAIRES'!$D$14,T$7=2,'CHAMPS NECESSAIRES'!$D$14,T$7=3,'CHAMPS NECESSAIRES'!$D$14,T$7=4,'CHAMPS NECESSAIRES'!$D$14,T$7=5,'CHAMPS NECESSAIRES'!$D$14)</f>
        <v>0.25000000000000006</v>
      </c>
      <c r="U13" s="94" cm="1">
        <f t="array" ref="U13">_xlfn.IFS(U$7=6," ",U$7=7," ",U$7=1,'CHAMPS NECESSAIRES'!$D$14,U$7=2,'CHAMPS NECESSAIRES'!$D$14,U$7=3,'CHAMPS NECESSAIRES'!$D$14,U$7=4,'CHAMPS NECESSAIRES'!$D$14,U$7=5,'CHAMPS NECESSAIRES'!$D$14)</f>
        <v>0.25000000000000006</v>
      </c>
      <c r="V13" s="94" cm="1">
        <f t="array" ref="V13">_xlfn.IFS(V$7=6," ",V$7=7," ",V$7=1,'CHAMPS NECESSAIRES'!$D$14,V$7=2,'CHAMPS NECESSAIRES'!$D$14,V$7=3,'CHAMPS NECESSAIRES'!$D$14,V$7=4,'CHAMPS NECESSAIRES'!$D$14,V$7=5,'CHAMPS NECESSAIRES'!$D$14)</f>
        <v>0.25000000000000006</v>
      </c>
      <c r="W13" s="94" t="str" cm="1">
        <f t="array" ref="W13">_xlfn.IFS(W$7=6," ",W$7=7," ",W$7=1,'CHAMPS NECESSAIRES'!$D$14,W$7=2,'CHAMPS NECESSAIRES'!$D$14,W$7=3,'CHAMPS NECESSAIRES'!$D$14,W$7=4,'CHAMPS NECESSAIRES'!$D$14,W$7=5,'CHAMPS NECESSAIRES'!$D$14)</f>
        <v xml:space="preserve"> </v>
      </c>
      <c r="X13" s="94" t="str" cm="1">
        <f t="array" ref="X13">_xlfn.IFS(X$7=6," ",X$7=7," ",X$7=1,'CHAMPS NECESSAIRES'!$D$14,X$7=2,'CHAMPS NECESSAIRES'!$D$14,X$7=3,'CHAMPS NECESSAIRES'!$D$14,X$7=4,'CHAMPS NECESSAIRES'!$D$14,X$7=5,'CHAMPS NECESSAIRES'!$D$14)</f>
        <v xml:space="preserve"> </v>
      </c>
      <c r="Y13" s="94" cm="1">
        <f t="array" ref="Y13">_xlfn.IFS(Y$7=6," ",Y$7=7," ",Y$7=1,'CHAMPS NECESSAIRES'!$D$14,Y$7=2,'CHAMPS NECESSAIRES'!$D$14,Y$7=3,'CHAMPS NECESSAIRES'!$D$14,Y$7=4,'CHAMPS NECESSAIRES'!$D$14,Y$7=5,'CHAMPS NECESSAIRES'!$D$14)</f>
        <v>0.25000000000000006</v>
      </c>
      <c r="Z13" s="94" cm="1">
        <f t="array" ref="Z13">_xlfn.IFS(Z$7=6," ",Z$7=7," ",Z$7=1,'CHAMPS NECESSAIRES'!$D$14,Z$7=2,'CHAMPS NECESSAIRES'!$D$14,Z$7=3,'CHAMPS NECESSAIRES'!$D$14,Z$7=4,'CHAMPS NECESSAIRES'!$D$14,Z$7=5,'CHAMPS NECESSAIRES'!$D$14)</f>
        <v>0.25000000000000006</v>
      </c>
      <c r="AA13" s="94" cm="1">
        <f t="array" ref="AA13">_xlfn.IFS(AA$7=6," ",AA$7=7," ",AA$7=1,'CHAMPS NECESSAIRES'!$D$14,AA$7=2,'CHAMPS NECESSAIRES'!$D$14,AA$7=3,'CHAMPS NECESSAIRES'!$D$14,AA$7=4,'CHAMPS NECESSAIRES'!$D$14,AA$7=5,'CHAMPS NECESSAIRES'!$D$14)</f>
        <v>0.25000000000000006</v>
      </c>
      <c r="AB13" s="94" cm="1">
        <f t="array" ref="AB13">_xlfn.IFS(AB$7=6," ",AB$7=7," ",AB$7=1,'CHAMPS NECESSAIRES'!$D$14,AB$7=2,'CHAMPS NECESSAIRES'!$D$14,AB$7=3,'CHAMPS NECESSAIRES'!$D$14,AB$7=4,'CHAMPS NECESSAIRES'!$D$14,AB$7=5,'CHAMPS NECESSAIRES'!$D$14)</f>
        <v>0.25000000000000006</v>
      </c>
      <c r="AC13" s="94" cm="1">
        <f t="array" ref="AC13">_xlfn.IFS(AC$7=6," ",AC$7=7," ",AC$7=1,'CHAMPS NECESSAIRES'!$D$14,AC$7=2,'CHAMPS NECESSAIRES'!$D$14,AC$7=3,'CHAMPS NECESSAIRES'!$D$14,AC$7=4,'CHAMPS NECESSAIRES'!$D$14,AC$7=5,'CHAMPS NECESSAIRES'!$D$14)</f>
        <v>0.25000000000000006</v>
      </c>
      <c r="AD13" s="94" t="str" cm="1">
        <f t="array" ref="AD13">_xlfn.IFS(AD$7=6," ",AD$7=7," ",AD$7=1,'CHAMPS NECESSAIRES'!$D$14,AD$7=2,'CHAMPS NECESSAIRES'!$D$14,AD$7=3,'CHAMPS NECESSAIRES'!$D$14,AD$7=4,'CHAMPS NECESSAIRES'!$D$14,AD$7=5,'CHAMPS NECESSAIRES'!$D$14)</f>
        <v xml:space="preserve"> </v>
      </c>
      <c r="AE13" s="94" t="str" cm="1">
        <f t="array" ref="AE13">_xlfn.IFS(AE$7=6," ",AE$7=7," ",AE$7=1,'CHAMPS NECESSAIRES'!$D$14,AE$7=2,'CHAMPS NECESSAIRES'!$D$14,AE$7=3,'CHAMPS NECESSAIRES'!$D$14,AE$7=4,'CHAMPS NECESSAIRES'!$D$14,AE$7=5,'CHAMPS NECESSAIRES'!$D$14)</f>
        <v xml:space="preserve"> </v>
      </c>
      <c r="AF13" s="94" cm="1">
        <f t="array" ref="AF13">_xlfn.IFS(AF$7=6," ",AF$7=7," ",AF$7=1,'CHAMPS NECESSAIRES'!$D$14,AF$7=2,'CHAMPS NECESSAIRES'!$D$14,AF$7=3,'CHAMPS NECESSAIRES'!$D$14,AF$7=4,'CHAMPS NECESSAIRES'!$D$14,AF$7=5,'CHAMPS NECESSAIRES'!$D$14)</f>
        <v>0.25000000000000006</v>
      </c>
      <c r="AG13" s="94" cm="1">
        <f t="array" ref="AG13">_xlfn.IFS(AG$7=6," ",AG$7=7," ",AG$7=1,'CHAMPS NECESSAIRES'!$D$14,AG$7=2,'CHAMPS NECESSAIRES'!$D$14,AG$7=3,'CHAMPS NECESSAIRES'!$D$14,AG$7=4,'CHAMPS NECESSAIRES'!$D$14,AG$7=5,'CHAMPS NECESSAIRES'!$D$14)</f>
        <v>0.25000000000000006</v>
      </c>
      <c r="AH13" s="94" cm="1">
        <f t="array" ref="AH13">_xlfn.IFS(AH$7=6," ",AH$7=7," ",AH$7=1,'CHAMPS NECESSAIRES'!$D$14,AH$7=2,'CHAMPS NECESSAIRES'!$D$14,AH$7=3,'CHAMPS NECESSAIRES'!$D$14,AH$7=4,'CHAMPS NECESSAIRES'!$D$14,AH$7=5,'CHAMPS NECESSAIRES'!$D$14)</f>
        <v>0.25000000000000006</v>
      </c>
      <c r="AI13" s="94" cm="1">
        <f t="array" ref="AI13">_xlfn.IFS(AI$7=6," ",AI$7=7," ",AI$7=1,'CHAMPS NECESSAIRES'!$D$14,AI$7=2,'CHAMPS NECESSAIRES'!$D$14,AI$7=3,'CHAMPS NECESSAIRES'!$D$14,AI$7=4,'CHAMPS NECESSAIRES'!$D$14,AI$7=5,'CHAMPS NECESSAIRES'!$D$14)</f>
        <v>0.25000000000000006</v>
      </c>
      <c r="AJ13" s="94" cm="1">
        <f t="array" ref="AJ13">_xlfn.IFS(AJ$7=6," ",AJ$7=7," ",AJ$7=1,'CHAMPS NECESSAIRES'!$D$14,AJ$7=2,'CHAMPS NECESSAIRES'!$D$14,AJ$7=3,'CHAMPS NECESSAIRES'!$D$14,AJ$7=4,'CHAMPS NECESSAIRES'!$D$14,AJ$7=5,'CHAMPS NECESSAIRES'!$D$14)</f>
        <v>0.25000000000000006</v>
      </c>
      <c r="AK13" s="4" t="e">
        <f t="shared" si="4"/>
        <v>#VALUE!</v>
      </c>
      <c r="AL13" s="5" t="e">
        <f>AK13/24</f>
        <v>#VALUE!</v>
      </c>
      <c r="AM13" s="26">
        <f t="shared" si="6"/>
        <v>5.7500000000000009</v>
      </c>
      <c r="AN13" s="27">
        <f t="shared" si="7"/>
        <v>1.4375000000000002</v>
      </c>
      <c r="AO13" s="28">
        <f t="shared" si="8"/>
        <v>34.500000000000007</v>
      </c>
      <c r="AP13" s="72">
        <f t="shared" si="9"/>
        <v>32.775000000000006</v>
      </c>
      <c r="AQ13" s="17">
        <f t="shared" si="3"/>
        <v>32</v>
      </c>
      <c r="AR13" s="18" t="s">
        <v>86</v>
      </c>
      <c r="AS13" s="32"/>
      <c r="AT13" s="32"/>
      <c r="AU13" s="32"/>
      <c r="AV13" s="32"/>
      <c r="AW13" s="32"/>
      <c r="AX13" s="32"/>
      <c r="AY13" s="32"/>
      <c r="AZ13" s="32"/>
      <c r="BA13" s="32"/>
    </row>
    <row r="14" spans="1:53" x14ac:dyDescent="0.35">
      <c r="A14" s="32"/>
      <c r="B14" s="51" t="s">
        <v>85</v>
      </c>
      <c r="C14" s="15" t="s">
        <v>85</v>
      </c>
      <c r="D14" s="51" t="s">
        <v>57</v>
      </c>
      <c r="E14" s="51" t="s">
        <v>62</v>
      </c>
      <c r="F14" s="94" cm="1">
        <f t="array" ref="F14">_xlfn.IFS(F$7=6," ",F$7=7," ",F$7=1,'CHAMPS NECESSAIRES'!$D$14,F$7=2,'CHAMPS NECESSAIRES'!$D$14,F$7=3,'CHAMPS NECESSAIRES'!$D$14,F$7=4,'CHAMPS NECESSAIRES'!$D$14,F$7=5,'CHAMPS NECESSAIRES'!$D$14)</f>
        <v>0.25000000000000006</v>
      </c>
      <c r="G14" s="94" cm="1">
        <f t="array" ref="G14">_xlfn.IFS(G$7=6," ",G$7=7," ",G$7=1,'CHAMPS NECESSAIRES'!$D$14,G$7=2,'CHAMPS NECESSAIRES'!$D$14,G$7=3,'CHAMPS NECESSAIRES'!$D$14,G$7=4,'CHAMPS NECESSAIRES'!$D$14,G$7=5,'CHAMPS NECESSAIRES'!$D$14)</f>
        <v>0.25000000000000006</v>
      </c>
      <c r="H14" s="94" cm="1">
        <f t="array" ref="H14">_xlfn.IFS(H$7=6," ",H$7=7," ",H$7=1,'CHAMPS NECESSAIRES'!$D$14,H$7=2,'CHAMPS NECESSAIRES'!$D$14,H$7=3,'CHAMPS NECESSAIRES'!$D$14,H$7=4,'CHAMPS NECESSAIRES'!$D$14,H$7=5,'CHAMPS NECESSAIRES'!$D$14)</f>
        <v>0.25000000000000006</v>
      </c>
      <c r="I14" s="94" t="str" cm="1">
        <f t="array" ref="I14">_xlfn.IFS(I$7=6," ",I$7=7," ",I$7=1,'CHAMPS NECESSAIRES'!$D$14,I$7=2,'CHAMPS NECESSAIRES'!$D$14,I$7=3,'CHAMPS NECESSAIRES'!$D$14,I$7=4,'CHAMPS NECESSAIRES'!$D$14,I$7=5,'CHAMPS NECESSAIRES'!$D$14)</f>
        <v xml:space="preserve"> </v>
      </c>
      <c r="J14" s="94" t="str" cm="1">
        <f t="array" ref="J14">_xlfn.IFS(J$7=6," ",J$7=7," ",J$7=1,'CHAMPS NECESSAIRES'!$D$14,J$7=2,'CHAMPS NECESSAIRES'!$D$14,J$7=3,'CHAMPS NECESSAIRES'!$D$14,J$7=4,'CHAMPS NECESSAIRES'!$D$14,J$7=5,'CHAMPS NECESSAIRES'!$D$14)</f>
        <v xml:space="preserve"> </v>
      </c>
      <c r="K14" s="94" cm="1">
        <f t="array" ref="K14">_xlfn.IFS(K$7=6," ",K$7=7," ",K$7=1,'CHAMPS NECESSAIRES'!$D$14,K$7=2,'CHAMPS NECESSAIRES'!$D$14,K$7=3,'CHAMPS NECESSAIRES'!$D$14,K$7=4,'CHAMPS NECESSAIRES'!$D$14,K$7=5,'CHAMPS NECESSAIRES'!$D$14)</f>
        <v>0.25000000000000006</v>
      </c>
      <c r="L14" s="94" cm="1">
        <f t="array" ref="L14">_xlfn.IFS(L$7=6," ",L$7=7," ",L$7=1,'CHAMPS NECESSAIRES'!$D$14,L$7=2,'CHAMPS NECESSAIRES'!$D$14,L$7=3,'CHAMPS NECESSAIRES'!$D$14,L$7=4,'CHAMPS NECESSAIRES'!$D$14,L$7=5,'CHAMPS NECESSAIRES'!$D$14)</f>
        <v>0.25000000000000006</v>
      </c>
      <c r="M14" s="94" cm="1">
        <f t="array" ref="M14">_xlfn.IFS(M$7=6," ",M$7=7," ",M$7=1,'CHAMPS NECESSAIRES'!$D$14,M$7=2,'CHAMPS NECESSAIRES'!$D$14,M$7=3,'CHAMPS NECESSAIRES'!$D$14,M$7=4,'CHAMPS NECESSAIRES'!$D$14,M$7=5,'CHAMPS NECESSAIRES'!$D$14)</f>
        <v>0.25000000000000006</v>
      </c>
      <c r="N14" s="94" cm="1">
        <f t="array" ref="N14">_xlfn.IFS(N$7=6," ",N$7=7," ",N$7=1,'CHAMPS NECESSAIRES'!$D$14,N$7=2,'CHAMPS NECESSAIRES'!$D$14,N$7=3,'CHAMPS NECESSAIRES'!$D$14,N$7=4,'CHAMPS NECESSAIRES'!$D$14,N$7=5,'CHAMPS NECESSAIRES'!$D$14)</f>
        <v>0.25000000000000006</v>
      </c>
      <c r="O14" s="94" cm="1">
        <f t="array" ref="O14">_xlfn.IFS(O$7=6," ",O$7=7," ",O$7=1,'CHAMPS NECESSAIRES'!$D$14,O$7=2,'CHAMPS NECESSAIRES'!$D$14,O$7=3,'CHAMPS NECESSAIRES'!$D$14,O$7=4,'CHAMPS NECESSAIRES'!$D$14,O$7=5,'CHAMPS NECESSAIRES'!$D$14)</f>
        <v>0.25000000000000006</v>
      </c>
      <c r="P14" s="94" t="str" cm="1">
        <f t="array" ref="P14">_xlfn.IFS(P$7=6," ",P$7=7," ",P$7=1,'CHAMPS NECESSAIRES'!$D$14,P$7=2,'CHAMPS NECESSAIRES'!$D$14,P$7=3,'CHAMPS NECESSAIRES'!$D$14,P$7=4,'CHAMPS NECESSAIRES'!$D$14,P$7=5,'CHAMPS NECESSAIRES'!$D$14)</f>
        <v xml:space="preserve"> </v>
      </c>
      <c r="Q14" s="94" t="str" cm="1">
        <f t="array" ref="Q14">_xlfn.IFS(Q$7=6," ",Q$7=7," ",Q$7=1,'CHAMPS NECESSAIRES'!$D$14,Q$7=2,'CHAMPS NECESSAIRES'!$D$14,Q$7=3,'CHAMPS NECESSAIRES'!$D$14,Q$7=4,'CHAMPS NECESSAIRES'!$D$14,Q$7=5,'CHAMPS NECESSAIRES'!$D$14)</f>
        <v xml:space="preserve"> </v>
      </c>
      <c r="R14" s="94" cm="1">
        <f t="array" ref="R14">_xlfn.IFS(R$7=6," ",R$7=7," ",R$7=1,'CHAMPS NECESSAIRES'!$D$14,R$7=2,'CHAMPS NECESSAIRES'!$D$14,R$7=3,'CHAMPS NECESSAIRES'!$D$14,R$7=4,'CHAMPS NECESSAIRES'!$D$14,R$7=5,'CHAMPS NECESSAIRES'!$D$14)</f>
        <v>0.25000000000000006</v>
      </c>
      <c r="S14" s="94" cm="1">
        <f t="array" ref="S14">_xlfn.IFS(S$7=6," ",S$7=7," ",S$7=1,'CHAMPS NECESSAIRES'!$D$14,S$7=2,'CHAMPS NECESSAIRES'!$D$14,S$7=3,'CHAMPS NECESSAIRES'!$D$14,S$7=4,'CHAMPS NECESSAIRES'!$D$14,S$7=5,'CHAMPS NECESSAIRES'!$D$14)</f>
        <v>0.25000000000000006</v>
      </c>
      <c r="T14" s="94" cm="1">
        <f t="array" ref="T14">_xlfn.IFS(T$7=6," ",T$7=7," ",T$7=1,'CHAMPS NECESSAIRES'!$D$14,T$7=2,'CHAMPS NECESSAIRES'!$D$14,T$7=3,'CHAMPS NECESSAIRES'!$D$14,T$7=4,'CHAMPS NECESSAIRES'!$D$14,T$7=5,'CHAMPS NECESSAIRES'!$D$14)</f>
        <v>0.25000000000000006</v>
      </c>
      <c r="U14" s="94" cm="1">
        <f t="array" ref="U14">_xlfn.IFS(U$7=6," ",U$7=7," ",U$7=1,'CHAMPS NECESSAIRES'!$D$14,U$7=2,'CHAMPS NECESSAIRES'!$D$14,U$7=3,'CHAMPS NECESSAIRES'!$D$14,U$7=4,'CHAMPS NECESSAIRES'!$D$14,U$7=5,'CHAMPS NECESSAIRES'!$D$14)</f>
        <v>0.25000000000000006</v>
      </c>
      <c r="V14" s="94" cm="1">
        <f t="array" ref="V14">_xlfn.IFS(V$7=6," ",V$7=7," ",V$7=1,'CHAMPS NECESSAIRES'!$D$14,V$7=2,'CHAMPS NECESSAIRES'!$D$14,V$7=3,'CHAMPS NECESSAIRES'!$D$14,V$7=4,'CHAMPS NECESSAIRES'!$D$14,V$7=5,'CHAMPS NECESSAIRES'!$D$14)</f>
        <v>0.25000000000000006</v>
      </c>
      <c r="W14" s="94" t="str" cm="1">
        <f t="array" ref="W14">_xlfn.IFS(W$7=6," ",W$7=7," ",W$7=1,'CHAMPS NECESSAIRES'!$D$14,W$7=2,'CHAMPS NECESSAIRES'!$D$14,W$7=3,'CHAMPS NECESSAIRES'!$D$14,W$7=4,'CHAMPS NECESSAIRES'!$D$14,W$7=5,'CHAMPS NECESSAIRES'!$D$14)</f>
        <v xml:space="preserve"> </v>
      </c>
      <c r="X14" s="94" t="str" cm="1">
        <f t="array" ref="X14">_xlfn.IFS(X$7=6," ",X$7=7," ",X$7=1,'CHAMPS NECESSAIRES'!$D$14,X$7=2,'CHAMPS NECESSAIRES'!$D$14,X$7=3,'CHAMPS NECESSAIRES'!$D$14,X$7=4,'CHAMPS NECESSAIRES'!$D$14,X$7=5,'CHAMPS NECESSAIRES'!$D$14)</f>
        <v xml:space="preserve"> </v>
      </c>
      <c r="Y14" s="94" cm="1">
        <f t="array" ref="Y14">_xlfn.IFS(Y$7=6," ",Y$7=7," ",Y$7=1,'CHAMPS NECESSAIRES'!$D$14,Y$7=2,'CHAMPS NECESSAIRES'!$D$14,Y$7=3,'CHAMPS NECESSAIRES'!$D$14,Y$7=4,'CHAMPS NECESSAIRES'!$D$14,Y$7=5,'CHAMPS NECESSAIRES'!$D$14)</f>
        <v>0.25000000000000006</v>
      </c>
      <c r="Z14" s="94" cm="1">
        <f t="array" ref="Z14">_xlfn.IFS(Z$7=6," ",Z$7=7," ",Z$7=1,'CHAMPS NECESSAIRES'!$D$14,Z$7=2,'CHAMPS NECESSAIRES'!$D$14,Z$7=3,'CHAMPS NECESSAIRES'!$D$14,Z$7=4,'CHAMPS NECESSAIRES'!$D$14,Z$7=5,'CHAMPS NECESSAIRES'!$D$14)</f>
        <v>0.25000000000000006</v>
      </c>
      <c r="AA14" s="94" cm="1">
        <f t="array" ref="AA14">_xlfn.IFS(AA$7=6," ",AA$7=7," ",AA$7=1,'CHAMPS NECESSAIRES'!$D$14,AA$7=2,'CHAMPS NECESSAIRES'!$D$14,AA$7=3,'CHAMPS NECESSAIRES'!$D$14,AA$7=4,'CHAMPS NECESSAIRES'!$D$14,AA$7=5,'CHAMPS NECESSAIRES'!$D$14)</f>
        <v>0.25000000000000006</v>
      </c>
      <c r="AB14" s="94" cm="1">
        <f t="array" ref="AB14">_xlfn.IFS(AB$7=6," ",AB$7=7," ",AB$7=1,'CHAMPS NECESSAIRES'!$D$14,AB$7=2,'CHAMPS NECESSAIRES'!$D$14,AB$7=3,'CHAMPS NECESSAIRES'!$D$14,AB$7=4,'CHAMPS NECESSAIRES'!$D$14,AB$7=5,'CHAMPS NECESSAIRES'!$D$14)</f>
        <v>0.25000000000000006</v>
      </c>
      <c r="AC14" s="94" cm="1">
        <f t="array" ref="AC14">_xlfn.IFS(AC$7=6," ",AC$7=7," ",AC$7=1,'CHAMPS NECESSAIRES'!$D$14,AC$7=2,'CHAMPS NECESSAIRES'!$D$14,AC$7=3,'CHAMPS NECESSAIRES'!$D$14,AC$7=4,'CHAMPS NECESSAIRES'!$D$14,AC$7=5,'CHAMPS NECESSAIRES'!$D$14)</f>
        <v>0.25000000000000006</v>
      </c>
      <c r="AD14" s="94" t="str" cm="1">
        <f t="array" ref="AD14">_xlfn.IFS(AD$7=6," ",AD$7=7," ",AD$7=1,'CHAMPS NECESSAIRES'!$D$14,AD$7=2,'CHAMPS NECESSAIRES'!$D$14,AD$7=3,'CHAMPS NECESSAIRES'!$D$14,AD$7=4,'CHAMPS NECESSAIRES'!$D$14,AD$7=5,'CHAMPS NECESSAIRES'!$D$14)</f>
        <v xml:space="preserve"> </v>
      </c>
      <c r="AE14" s="94" t="str" cm="1">
        <f t="array" ref="AE14">_xlfn.IFS(AE$7=6," ",AE$7=7," ",AE$7=1,'CHAMPS NECESSAIRES'!$D$14,AE$7=2,'CHAMPS NECESSAIRES'!$D$14,AE$7=3,'CHAMPS NECESSAIRES'!$D$14,AE$7=4,'CHAMPS NECESSAIRES'!$D$14,AE$7=5,'CHAMPS NECESSAIRES'!$D$14)</f>
        <v xml:space="preserve"> </v>
      </c>
      <c r="AF14" s="94" cm="1">
        <f t="array" ref="AF14">_xlfn.IFS(AF$7=6," ",AF$7=7," ",AF$7=1,'CHAMPS NECESSAIRES'!$D$14,AF$7=2,'CHAMPS NECESSAIRES'!$D$14,AF$7=3,'CHAMPS NECESSAIRES'!$D$14,AF$7=4,'CHAMPS NECESSAIRES'!$D$14,AF$7=5,'CHAMPS NECESSAIRES'!$D$14)</f>
        <v>0.25000000000000006</v>
      </c>
      <c r="AG14" s="94" cm="1">
        <f t="array" ref="AG14">_xlfn.IFS(AG$7=6," ",AG$7=7," ",AG$7=1,'CHAMPS NECESSAIRES'!$D$14,AG$7=2,'CHAMPS NECESSAIRES'!$D$14,AG$7=3,'CHAMPS NECESSAIRES'!$D$14,AG$7=4,'CHAMPS NECESSAIRES'!$D$14,AG$7=5,'CHAMPS NECESSAIRES'!$D$14)</f>
        <v>0.25000000000000006</v>
      </c>
      <c r="AH14" s="94" cm="1">
        <f t="array" ref="AH14">_xlfn.IFS(AH$7=6," ",AH$7=7," ",AH$7=1,'CHAMPS NECESSAIRES'!$D$14,AH$7=2,'CHAMPS NECESSAIRES'!$D$14,AH$7=3,'CHAMPS NECESSAIRES'!$D$14,AH$7=4,'CHAMPS NECESSAIRES'!$D$14,AH$7=5,'CHAMPS NECESSAIRES'!$D$14)</f>
        <v>0.25000000000000006</v>
      </c>
      <c r="AI14" s="94" cm="1">
        <f t="array" ref="AI14">_xlfn.IFS(AI$7=6," ",AI$7=7," ",AI$7=1,'CHAMPS NECESSAIRES'!$D$14,AI$7=2,'CHAMPS NECESSAIRES'!$D$14,AI$7=3,'CHAMPS NECESSAIRES'!$D$14,AI$7=4,'CHAMPS NECESSAIRES'!$D$14,AI$7=5,'CHAMPS NECESSAIRES'!$D$14)</f>
        <v>0.25000000000000006</v>
      </c>
      <c r="AJ14" s="94" cm="1">
        <f t="array" ref="AJ14">_xlfn.IFS(AJ$7=6," ",AJ$7=7," ",AJ$7=1,'CHAMPS NECESSAIRES'!$D$14,AJ$7=2,'CHAMPS NECESSAIRES'!$D$14,AJ$7=3,'CHAMPS NECESSAIRES'!$D$14,AJ$7=4,'CHAMPS NECESSAIRES'!$D$14,AJ$7=5,'CHAMPS NECESSAIRES'!$D$14)</f>
        <v>0.25000000000000006</v>
      </c>
      <c r="AK14" s="4" t="e">
        <f t="shared" si="4"/>
        <v>#VALUE!</v>
      </c>
      <c r="AL14" s="5" t="e">
        <f t="shared" ref="AL14:AL17" si="10">AK14/24</f>
        <v>#VALUE!</v>
      </c>
      <c r="AM14" s="26">
        <f t="shared" si="6"/>
        <v>5.7500000000000009</v>
      </c>
      <c r="AN14" s="27">
        <f t="shared" si="7"/>
        <v>1.4375000000000002</v>
      </c>
      <c r="AO14" s="28">
        <f t="shared" si="8"/>
        <v>34.500000000000007</v>
      </c>
      <c r="AP14" s="72">
        <f t="shared" si="9"/>
        <v>32.775000000000006</v>
      </c>
      <c r="AQ14" s="17">
        <f t="shared" si="3"/>
        <v>32</v>
      </c>
      <c r="AR14" s="18" t="s">
        <v>86</v>
      </c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x14ac:dyDescent="0.35">
      <c r="A15" s="32"/>
      <c r="B15" s="51" t="s">
        <v>85</v>
      </c>
      <c r="C15" s="15" t="s">
        <v>85</v>
      </c>
      <c r="D15" s="51" t="s">
        <v>57</v>
      </c>
      <c r="E15" s="51" t="s">
        <v>62</v>
      </c>
      <c r="F15" s="94" cm="1">
        <f t="array" ref="F15">_xlfn.IFS(F$7=6," ",F$7=7," ",F$7=1,'CHAMPS NECESSAIRES'!$D$14,F$7=2,'CHAMPS NECESSAIRES'!$D$14,F$7=3,'CHAMPS NECESSAIRES'!$D$14,F$7=4,'CHAMPS NECESSAIRES'!$D$14,F$7=5,'CHAMPS NECESSAIRES'!$D$14)</f>
        <v>0.25000000000000006</v>
      </c>
      <c r="G15" s="94" cm="1">
        <f t="array" ref="G15">_xlfn.IFS(G$7=6," ",G$7=7," ",G$7=1,'CHAMPS NECESSAIRES'!$D$14,G$7=2,'CHAMPS NECESSAIRES'!$D$14,G$7=3,'CHAMPS NECESSAIRES'!$D$14,G$7=4,'CHAMPS NECESSAIRES'!$D$14,G$7=5,'CHAMPS NECESSAIRES'!$D$14)</f>
        <v>0.25000000000000006</v>
      </c>
      <c r="H15" s="94" cm="1">
        <f t="array" ref="H15">_xlfn.IFS(H$7=6," ",H$7=7," ",H$7=1,'CHAMPS NECESSAIRES'!$D$14,H$7=2,'CHAMPS NECESSAIRES'!$D$14,H$7=3,'CHAMPS NECESSAIRES'!$D$14,H$7=4,'CHAMPS NECESSAIRES'!$D$14,H$7=5,'CHAMPS NECESSAIRES'!$D$14)</f>
        <v>0.25000000000000006</v>
      </c>
      <c r="I15" s="94" t="str" cm="1">
        <f t="array" ref="I15">_xlfn.IFS(I$7=6," ",I$7=7," ",I$7=1,'CHAMPS NECESSAIRES'!$D$14,I$7=2,'CHAMPS NECESSAIRES'!$D$14,I$7=3,'CHAMPS NECESSAIRES'!$D$14,I$7=4,'CHAMPS NECESSAIRES'!$D$14,I$7=5,'CHAMPS NECESSAIRES'!$D$14)</f>
        <v xml:space="preserve"> </v>
      </c>
      <c r="J15" s="94" t="str" cm="1">
        <f t="array" ref="J15">_xlfn.IFS(J$7=6," ",J$7=7," ",J$7=1,'CHAMPS NECESSAIRES'!$D$14,J$7=2,'CHAMPS NECESSAIRES'!$D$14,J$7=3,'CHAMPS NECESSAIRES'!$D$14,J$7=4,'CHAMPS NECESSAIRES'!$D$14,J$7=5,'CHAMPS NECESSAIRES'!$D$14)</f>
        <v xml:space="preserve"> </v>
      </c>
      <c r="K15" s="94" cm="1">
        <f t="array" ref="K15">_xlfn.IFS(K$7=6," ",K$7=7," ",K$7=1,'CHAMPS NECESSAIRES'!$D$14,K$7=2,'CHAMPS NECESSAIRES'!$D$14,K$7=3,'CHAMPS NECESSAIRES'!$D$14,K$7=4,'CHAMPS NECESSAIRES'!$D$14,K$7=5,'CHAMPS NECESSAIRES'!$D$14)</f>
        <v>0.25000000000000006</v>
      </c>
      <c r="L15" s="94" cm="1">
        <f t="array" ref="L15">_xlfn.IFS(L$7=6," ",L$7=7," ",L$7=1,'CHAMPS NECESSAIRES'!$D$14,L$7=2,'CHAMPS NECESSAIRES'!$D$14,L$7=3,'CHAMPS NECESSAIRES'!$D$14,L$7=4,'CHAMPS NECESSAIRES'!$D$14,L$7=5,'CHAMPS NECESSAIRES'!$D$14)</f>
        <v>0.25000000000000006</v>
      </c>
      <c r="M15" s="94" cm="1">
        <f t="array" ref="M15">_xlfn.IFS(M$7=6," ",M$7=7," ",M$7=1,'CHAMPS NECESSAIRES'!$D$14,M$7=2,'CHAMPS NECESSAIRES'!$D$14,M$7=3,'CHAMPS NECESSAIRES'!$D$14,M$7=4,'CHAMPS NECESSAIRES'!$D$14,M$7=5,'CHAMPS NECESSAIRES'!$D$14)</f>
        <v>0.25000000000000006</v>
      </c>
      <c r="N15" s="94" cm="1">
        <f t="array" ref="N15">_xlfn.IFS(N$7=6," ",N$7=7," ",N$7=1,'CHAMPS NECESSAIRES'!$D$14,N$7=2,'CHAMPS NECESSAIRES'!$D$14,N$7=3,'CHAMPS NECESSAIRES'!$D$14,N$7=4,'CHAMPS NECESSAIRES'!$D$14,N$7=5,'CHAMPS NECESSAIRES'!$D$14)</f>
        <v>0.25000000000000006</v>
      </c>
      <c r="O15" s="94" cm="1">
        <f t="array" ref="O15">_xlfn.IFS(O$7=6," ",O$7=7," ",O$7=1,'CHAMPS NECESSAIRES'!$D$14,O$7=2,'CHAMPS NECESSAIRES'!$D$14,O$7=3,'CHAMPS NECESSAIRES'!$D$14,O$7=4,'CHAMPS NECESSAIRES'!$D$14,O$7=5,'CHAMPS NECESSAIRES'!$D$14)</f>
        <v>0.25000000000000006</v>
      </c>
      <c r="P15" s="94" t="str" cm="1">
        <f t="array" ref="P15">_xlfn.IFS(P$7=6," ",P$7=7," ",P$7=1,'CHAMPS NECESSAIRES'!$D$14,P$7=2,'CHAMPS NECESSAIRES'!$D$14,P$7=3,'CHAMPS NECESSAIRES'!$D$14,P$7=4,'CHAMPS NECESSAIRES'!$D$14,P$7=5,'CHAMPS NECESSAIRES'!$D$14)</f>
        <v xml:space="preserve"> </v>
      </c>
      <c r="Q15" s="94" t="str" cm="1">
        <f t="array" ref="Q15">_xlfn.IFS(Q$7=6," ",Q$7=7," ",Q$7=1,'CHAMPS NECESSAIRES'!$D$14,Q$7=2,'CHAMPS NECESSAIRES'!$D$14,Q$7=3,'CHAMPS NECESSAIRES'!$D$14,Q$7=4,'CHAMPS NECESSAIRES'!$D$14,Q$7=5,'CHAMPS NECESSAIRES'!$D$14)</f>
        <v xml:space="preserve"> </v>
      </c>
      <c r="R15" s="94" cm="1">
        <f t="array" ref="R15">_xlfn.IFS(R$7=6," ",R$7=7," ",R$7=1,'CHAMPS NECESSAIRES'!$D$14,R$7=2,'CHAMPS NECESSAIRES'!$D$14,R$7=3,'CHAMPS NECESSAIRES'!$D$14,R$7=4,'CHAMPS NECESSAIRES'!$D$14,R$7=5,'CHAMPS NECESSAIRES'!$D$14)</f>
        <v>0.25000000000000006</v>
      </c>
      <c r="S15" s="94" cm="1">
        <f t="array" ref="S15">_xlfn.IFS(S$7=6," ",S$7=7," ",S$7=1,'CHAMPS NECESSAIRES'!$D$14,S$7=2,'CHAMPS NECESSAIRES'!$D$14,S$7=3,'CHAMPS NECESSAIRES'!$D$14,S$7=4,'CHAMPS NECESSAIRES'!$D$14,S$7=5,'CHAMPS NECESSAIRES'!$D$14)</f>
        <v>0.25000000000000006</v>
      </c>
      <c r="T15" s="94" cm="1">
        <f t="array" ref="T15">_xlfn.IFS(T$7=6," ",T$7=7," ",T$7=1,'CHAMPS NECESSAIRES'!$D$14,T$7=2,'CHAMPS NECESSAIRES'!$D$14,T$7=3,'CHAMPS NECESSAIRES'!$D$14,T$7=4,'CHAMPS NECESSAIRES'!$D$14,T$7=5,'CHAMPS NECESSAIRES'!$D$14)</f>
        <v>0.25000000000000006</v>
      </c>
      <c r="U15" s="94" cm="1">
        <f t="array" ref="U15">_xlfn.IFS(U$7=6," ",U$7=7," ",U$7=1,'CHAMPS NECESSAIRES'!$D$14,U$7=2,'CHAMPS NECESSAIRES'!$D$14,U$7=3,'CHAMPS NECESSAIRES'!$D$14,U$7=4,'CHAMPS NECESSAIRES'!$D$14,U$7=5,'CHAMPS NECESSAIRES'!$D$14)</f>
        <v>0.25000000000000006</v>
      </c>
      <c r="V15" s="94" cm="1">
        <f t="array" ref="V15">_xlfn.IFS(V$7=6," ",V$7=7," ",V$7=1,'CHAMPS NECESSAIRES'!$D$14,V$7=2,'CHAMPS NECESSAIRES'!$D$14,V$7=3,'CHAMPS NECESSAIRES'!$D$14,V$7=4,'CHAMPS NECESSAIRES'!$D$14,V$7=5,'CHAMPS NECESSAIRES'!$D$14)</f>
        <v>0.25000000000000006</v>
      </c>
      <c r="W15" s="94" t="str" cm="1">
        <f t="array" ref="W15">_xlfn.IFS(W$7=6," ",W$7=7," ",W$7=1,'CHAMPS NECESSAIRES'!$D$14,W$7=2,'CHAMPS NECESSAIRES'!$D$14,W$7=3,'CHAMPS NECESSAIRES'!$D$14,W$7=4,'CHAMPS NECESSAIRES'!$D$14,W$7=5,'CHAMPS NECESSAIRES'!$D$14)</f>
        <v xml:space="preserve"> </v>
      </c>
      <c r="X15" s="94" t="str" cm="1">
        <f t="array" ref="X15">_xlfn.IFS(X$7=6," ",X$7=7," ",X$7=1,'CHAMPS NECESSAIRES'!$D$14,X$7=2,'CHAMPS NECESSAIRES'!$D$14,X$7=3,'CHAMPS NECESSAIRES'!$D$14,X$7=4,'CHAMPS NECESSAIRES'!$D$14,X$7=5,'CHAMPS NECESSAIRES'!$D$14)</f>
        <v xml:space="preserve"> </v>
      </c>
      <c r="Y15" s="94" cm="1">
        <f t="array" ref="Y15">_xlfn.IFS(Y$7=6," ",Y$7=7," ",Y$7=1,'CHAMPS NECESSAIRES'!$D$14,Y$7=2,'CHAMPS NECESSAIRES'!$D$14,Y$7=3,'CHAMPS NECESSAIRES'!$D$14,Y$7=4,'CHAMPS NECESSAIRES'!$D$14,Y$7=5,'CHAMPS NECESSAIRES'!$D$14)</f>
        <v>0.25000000000000006</v>
      </c>
      <c r="Z15" s="94" cm="1">
        <f t="array" ref="Z15">_xlfn.IFS(Z$7=6," ",Z$7=7," ",Z$7=1,'CHAMPS NECESSAIRES'!$D$14,Z$7=2,'CHAMPS NECESSAIRES'!$D$14,Z$7=3,'CHAMPS NECESSAIRES'!$D$14,Z$7=4,'CHAMPS NECESSAIRES'!$D$14,Z$7=5,'CHAMPS NECESSAIRES'!$D$14)</f>
        <v>0.25000000000000006</v>
      </c>
      <c r="AA15" s="94" cm="1">
        <f t="array" ref="AA15">_xlfn.IFS(AA$7=6," ",AA$7=7," ",AA$7=1,'CHAMPS NECESSAIRES'!$D$14,AA$7=2,'CHAMPS NECESSAIRES'!$D$14,AA$7=3,'CHAMPS NECESSAIRES'!$D$14,AA$7=4,'CHAMPS NECESSAIRES'!$D$14,AA$7=5,'CHAMPS NECESSAIRES'!$D$14)</f>
        <v>0.25000000000000006</v>
      </c>
      <c r="AB15" s="94" cm="1">
        <f t="array" ref="AB15">_xlfn.IFS(AB$7=6," ",AB$7=7," ",AB$7=1,'CHAMPS NECESSAIRES'!$D$14,AB$7=2,'CHAMPS NECESSAIRES'!$D$14,AB$7=3,'CHAMPS NECESSAIRES'!$D$14,AB$7=4,'CHAMPS NECESSAIRES'!$D$14,AB$7=5,'CHAMPS NECESSAIRES'!$D$14)</f>
        <v>0.25000000000000006</v>
      </c>
      <c r="AC15" s="94" cm="1">
        <f t="array" ref="AC15">_xlfn.IFS(AC$7=6," ",AC$7=7," ",AC$7=1,'CHAMPS NECESSAIRES'!$D$14,AC$7=2,'CHAMPS NECESSAIRES'!$D$14,AC$7=3,'CHAMPS NECESSAIRES'!$D$14,AC$7=4,'CHAMPS NECESSAIRES'!$D$14,AC$7=5,'CHAMPS NECESSAIRES'!$D$14)</f>
        <v>0.25000000000000006</v>
      </c>
      <c r="AD15" s="94" t="str" cm="1">
        <f t="array" ref="AD15">_xlfn.IFS(AD$7=6," ",AD$7=7," ",AD$7=1,'CHAMPS NECESSAIRES'!$D$14,AD$7=2,'CHAMPS NECESSAIRES'!$D$14,AD$7=3,'CHAMPS NECESSAIRES'!$D$14,AD$7=4,'CHAMPS NECESSAIRES'!$D$14,AD$7=5,'CHAMPS NECESSAIRES'!$D$14)</f>
        <v xml:space="preserve"> </v>
      </c>
      <c r="AE15" s="94" t="str" cm="1">
        <f t="array" ref="AE15">_xlfn.IFS(AE$7=6," ",AE$7=7," ",AE$7=1,'CHAMPS NECESSAIRES'!$D$14,AE$7=2,'CHAMPS NECESSAIRES'!$D$14,AE$7=3,'CHAMPS NECESSAIRES'!$D$14,AE$7=4,'CHAMPS NECESSAIRES'!$D$14,AE$7=5,'CHAMPS NECESSAIRES'!$D$14)</f>
        <v xml:space="preserve"> </v>
      </c>
      <c r="AF15" s="94" cm="1">
        <f t="array" ref="AF15">_xlfn.IFS(AF$7=6," ",AF$7=7," ",AF$7=1,'CHAMPS NECESSAIRES'!$D$14,AF$7=2,'CHAMPS NECESSAIRES'!$D$14,AF$7=3,'CHAMPS NECESSAIRES'!$D$14,AF$7=4,'CHAMPS NECESSAIRES'!$D$14,AF$7=5,'CHAMPS NECESSAIRES'!$D$14)</f>
        <v>0.25000000000000006</v>
      </c>
      <c r="AG15" s="94" cm="1">
        <f t="array" ref="AG15">_xlfn.IFS(AG$7=6," ",AG$7=7," ",AG$7=1,'CHAMPS NECESSAIRES'!$D$14,AG$7=2,'CHAMPS NECESSAIRES'!$D$14,AG$7=3,'CHAMPS NECESSAIRES'!$D$14,AG$7=4,'CHAMPS NECESSAIRES'!$D$14,AG$7=5,'CHAMPS NECESSAIRES'!$D$14)</f>
        <v>0.25000000000000006</v>
      </c>
      <c r="AH15" s="94" cm="1">
        <f t="array" ref="AH15">_xlfn.IFS(AH$7=6," ",AH$7=7," ",AH$7=1,'CHAMPS NECESSAIRES'!$D$14,AH$7=2,'CHAMPS NECESSAIRES'!$D$14,AH$7=3,'CHAMPS NECESSAIRES'!$D$14,AH$7=4,'CHAMPS NECESSAIRES'!$D$14,AH$7=5,'CHAMPS NECESSAIRES'!$D$14)</f>
        <v>0.25000000000000006</v>
      </c>
      <c r="AI15" s="94" cm="1">
        <f t="array" ref="AI15">_xlfn.IFS(AI$7=6," ",AI$7=7," ",AI$7=1,'CHAMPS NECESSAIRES'!$D$14,AI$7=2,'CHAMPS NECESSAIRES'!$D$14,AI$7=3,'CHAMPS NECESSAIRES'!$D$14,AI$7=4,'CHAMPS NECESSAIRES'!$D$14,AI$7=5,'CHAMPS NECESSAIRES'!$D$14)</f>
        <v>0.25000000000000006</v>
      </c>
      <c r="AJ15" s="94" cm="1">
        <f t="array" ref="AJ15">_xlfn.IFS(AJ$7=6," ",AJ$7=7," ",AJ$7=1,'CHAMPS NECESSAIRES'!$D$14,AJ$7=2,'CHAMPS NECESSAIRES'!$D$14,AJ$7=3,'CHAMPS NECESSAIRES'!$D$14,AJ$7=4,'CHAMPS NECESSAIRES'!$D$14,AJ$7=5,'CHAMPS NECESSAIRES'!$D$14)</f>
        <v>0.25000000000000006</v>
      </c>
      <c r="AK15" s="4" t="e">
        <f t="shared" si="4"/>
        <v>#VALUE!</v>
      </c>
      <c r="AL15" s="5" t="e">
        <f t="shared" si="10"/>
        <v>#VALUE!</v>
      </c>
      <c r="AM15" s="26">
        <f t="shared" si="6"/>
        <v>5.7500000000000009</v>
      </c>
      <c r="AN15" s="27">
        <f t="shared" si="7"/>
        <v>1.4375000000000002</v>
      </c>
      <c r="AO15" s="28">
        <f t="shared" si="8"/>
        <v>34.500000000000007</v>
      </c>
      <c r="AP15" s="72">
        <f t="shared" si="9"/>
        <v>32.775000000000006</v>
      </c>
      <c r="AQ15" s="17">
        <f t="shared" si="3"/>
        <v>32</v>
      </c>
      <c r="AR15" s="18" t="s">
        <v>86</v>
      </c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53" ht="15.75" customHeight="1" x14ac:dyDescent="0.35">
      <c r="A16" s="32"/>
      <c r="B16" s="51" t="s">
        <v>85</v>
      </c>
      <c r="C16" s="15" t="s">
        <v>85</v>
      </c>
      <c r="D16" s="51" t="s">
        <v>57</v>
      </c>
      <c r="E16" s="51" t="s">
        <v>62</v>
      </c>
      <c r="F16" s="94" cm="1">
        <f t="array" ref="F16">_xlfn.IFS(F$7=6," ",F$7=7," ",F$7=1,'CHAMPS NECESSAIRES'!$D$14,F$7=2,'CHAMPS NECESSAIRES'!$D$14,F$7=3,'CHAMPS NECESSAIRES'!$D$14,F$7=4,'CHAMPS NECESSAIRES'!$D$14,F$7=5,'CHAMPS NECESSAIRES'!$D$14)</f>
        <v>0.25000000000000006</v>
      </c>
      <c r="G16" s="94" cm="1">
        <f t="array" ref="G16">_xlfn.IFS(G$7=6," ",G$7=7," ",G$7=1,'CHAMPS NECESSAIRES'!$D$14,G$7=2,'CHAMPS NECESSAIRES'!$D$14,G$7=3,'CHAMPS NECESSAIRES'!$D$14,G$7=4,'CHAMPS NECESSAIRES'!$D$14,G$7=5,'CHAMPS NECESSAIRES'!$D$14)</f>
        <v>0.25000000000000006</v>
      </c>
      <c r="H16" s="94" cm="1">
        <f t="array" ref="H16">_xlfn.IFS(H$7=6," ",H$7=7," ",H$7=1,'CHAMPS NECESSAIRES'!$D$14,H$7=2,'CHAMPS NECESSAIRES'!$D$14,H$7=3,'CHAMPS NECESSAIRES'!$D$14,H$7=4,'CHAMPS NECESSAIRES'!$D$14,H$7=5,'CHAMPS NECESSAIRES'!$D$14)</f>
        <v>0.25000000000000006</v>
      </c>
      <c r="I16" s="94" t="str" cm="1">
        <f t="array" ref="I16">_xlfn.IFS(I$7=6," ",I$7=7," ",I$7=1,'CHAMPS NECESSAIRES'!$D$14,I$7=2,'CHAMPS NECESSAIRES'!$D$14,I$7=3,'CHAMPS NECESSAIRES'!$D$14,I$7=4,'CHAMPS NECESSAIRES'!$D$14,I$7=5,'CHAMPS NECESSAIRES'!$D$14)</f>
        <v xml:space="preserve"> </v>
      </c>
      <c r="J16" s="94" t="str" cm="1">
        <f t="array" ref="J16">_xlfn.IFS(J$7=6," ",J$7=7," ",J$7=1,'CHAMPS NECESSAIRES'!$D$14,J$7=2,'CHAMPS NECESSAIRES'!$D$14,J$7=3,'CHAMPS NECESSAIRES'!$D$14,J$7=4,'CHAMPS NECESSAIRES'!$D$14,J$7=5,'CHAMPS NECESSAIRES'!$D$14)</f>
        <v xml:space="preserve"> </v>
      </c>
      <c r="K16" s="94" cm="1">
        <f t="array" ref="K16">_xlfn.IFS(K$7=6," ",K$7=7," ",K$7=1,'CHAMPS NECESSAIRES'!$D$14,K$7=2,'CHAMPS NECESSAIRES'!$D$14,K$7=3,'CHAMPS NECESSAIRES'!$D$14,K$7=4,'CHAMPS NECESSAIRES'!$D$14,K$7=5,'CHAMPS NECESSAIRES'!$D$14)</f>
        <v>0.25000000000000006</v>
      </c>
      <c r="L16" s="94" cm="1">
        <f t="array" ref="L16">_xlfn.IFS(L$7=6," ",L$7=7," ",L$7=1,'CHAMPS NECESSAIRES'!$D$14,L$7=2,'CHAMPS NECESSAIRES'!$D$14,L$7=3,'CHAMPS NECESSAIRES'!$D$14,L$7=4,'CHAMPS NECESSAIRES'!$D$14,L$7=5,'CHAMPS NECESSAIRES'!$D$14)</f>
        <v>0.25000000000000006</v>
      </c>
      <c r="M16" s="94" cm="1">
        <f t="array" ref="M16">_xlfn.IFS(M$7=6," ",M$7=7," ",M$7=1,'CHAMPS NECESSAIRES'!$D$14,M$7=2,'CHAMPS NECESSAIRES'!$D$14,M$7=3,'CHAMPS NECESSAIRES'!$D$14,M$7=4,'CHAMPS NECESSAIRES'!$D$14,M$7=5,'CHAMPS NECESSAIRES'!$D$14)</f>
        <v>0.25000000000000006</v>
      </c>
      <c r="N16" s="94" cm="1">
        <f t="array" ref="N16">_xlfn.IFS(N$7=6," ",N$7=7," ",N$7=1,'CHAMPS NECESSAIRES'!$D$14,N$7=2,'CHAMPS NECESSAIRES'!$D$14,N$7=3,'CHAMPS NECESSAIRES'!$D$14,N$7=4,'CHAMPS NECESSAIRES'!$D$14,N$7=5,'CHAMPS NECESSAIRES'!$D$14)</f>
        <v>0.25000000000000006</v>
      </c>
      <c r="O16" s="94" cm="1">
        <f t="array" ref="O16">_xlfn.IFS(O$7=6," ",O$7=7," ",O$7=1,'CHAMPS NECESSAIRES'!$D$14,O$7=2,'CHAMPS NECESSAIRES'!$D$14,O$7=3,'CHAMPS NECESSAIRES'!$D$14,O$7=4,'CHAMPS NECESSAIRES'!$D$14,O$7=5,'CHAMPS NECESSAIRES'!$D$14)</f>
        <v>0.25000000000000006</v>
      </c>
      <c r="P16" s="94" t="str" cm="1">
        <f t="array" ref="P16">_xlfn.IFS(P$7=6," ",P$7=7," ",P$7=1,'CHAMPS NECESSAIRES'!$D$14,P$7=2,'CHAMPS NECESSAIRES'!$D$14,P$7=3,'CHAMPS NECESSAIRES'!$D$14,P$7=4,'CHAMPS NECESSAIRES'!$D$14,P$7=5,'CHAMPS NECESSAIRES'!$D$14)</f>
        <v xml:space="preserve"> </v>
      </c>
      <c r="Q16" s="94" t="str" cm="1">
        <f t="array" ref="Q16">_xlfn.IFS(Q$7=6," ",Q$7=7," ",Q$7=1,'CHAMPS NECESSAIRES'!$D$14,Q$7=2,'CHAMPS NECESSAIRES'!$D$14,Q$7=3,'CHAMPS NECESSAIRES'!$D$14,Q$7=4,'CHAMPS NECESSAIRES'!$D$14,Q$7=5,'CHAMPS NECESSAIRES'!$D$14)</f>
        <v xml:space="preserve"> </v>
      </c>
      <c r="R16" s="94" cm="1">
        <f t="array" ref="R16">_xlfn.IFS(R$7=6," ",R$7=7," ",R$7=1,'CHAMPS NECESSAIRES'!$D$14,R$7=2,'CHAMPS NECESSAIRES'!$D$14,R$7=3,'CHAMPS NECESSAIRES'!$D$14,R$7=4,'CHAMPS NECESSAIRES'!$D$14,R$7=5,'CHAMPS NECESSAIRES'!$D$14)</f>
        <v>0.25000000000000006</v>
      </c>
      <c r="S16" s="94" cm="1">
        <f t="array" ref="S16">_xlfn.IFS(S$7=6," ",S$7=7," ",S$7=1,'CHAMPS NECESSAIRES'!$D$14,S$7=2,'CHAMPS NECESSAIRES'!$D$14,S$7=3,'CHAMPS NECESSAIRES'!$D$14,S$7=4,'CHAMPS NECESSAIRES'!$D$14,S$7=5,'CHAMPS NECESSAIRES'!$D$14)</f>
        <v>0.25000000000000006</v>
      </c>
      <c r="T16" s="94" cm="1">
        <f t="array" ref="T16">_xlfn.IFS(T$7=6," ",T$7=7," ",T$7=1,'CHAMPS NECESSAIRES'!$D$14,T$7=2,'CHAMPS NECESSAIRES'!$D$14,T$7=3,'CHAMPS NECESSAIRES'!$D$14,T$7=4,'CHAMPS NECESSAIRES'!$D$14,T$7=5,'CHAMPS NECESSAIRES'!$D$14)</f>
        <v>0.25000000000000006</v>
      </c>
      <c r="U16" s="94" cm="1">
        <f t="array" ref="U16">_xlfn.IFS(U$7=6," ",U$7=7," ",U$7=1,'CHAMPS NECESSAIRES'!$D$14,U$7=2,'CHAMPS NECESSAIRES'!$D$14,U$7=3,'CHAMPS NECESSAIRES'!$D$14,U$7=4,'CHAMPS NECESSAIRES'!$D$14,U$7=5,'CHAMPS NECESSAIRES'!$D$14)</f>
        <v>0.25000000000000006</v>
      </c>
      <c r="V16" s="94" cm="1">
        <f t="array" ref="V16">_xlfn.IFS(V$7=6," ",V$7=7," ",V$7=1,'CHAMPS NECESSAIRES'!$D$14,V$7=2,'CHAMPS NECESSAIRES'!$D$14,V$7=3,'CHAMPS NECESSAIRES'!$D$14,V$7=4,'CHAMPS NECESSAIRES'!$D$14,V$7=5,'CHAMPS NECESSAIRES'!$D$14)</f>
        <v>0.25000000000000006</v>
      </c>
      <c r="W16" s="94" t="str" cm="1">
        <f t="array" ref="W16">_xlfn.IFS(W$7=6," ",W$7=7," ",W$7=1,'CHAMPS NECESSAIRES'!$D$14,W$7=2,'CHAMPS NECESSAIRES'!$D$14,W$7=3,'CHAMPS NECESSAIRES'!$D$14,W$7=4,'CHAMPS NECESSAIRES'!$D$14,W$7=5,'CHAMPS NECESSAIRES'!$D$14)</f>
        <v xml:space="preserve"> </v>
      </c>
      <c r="X16" s="94" t="str" cm="1">
        <f t="array" ref="X16">_xlfn.IFS(X$7=6," ",X$7=7," ",X$7=1,'CHAMPS NECESSAIRES'!$D$14,X$7=2,'CHAMPS NECESSAIRES'!$D$14,X$7=3,'CHAMPS NECESSAIRES'!$D$14,X$7=4,'CHAMPS NECESSAIRES'!$D$14,X$7=5,'CHAMPS NECESSAIRES'!$D$14)</f>
        <v xml:space="preserve"> </v>
      </c>
      <c r="Y16" s="94" cm="1">
        <f t="array" ref="Y16">_xlfn.IFS(Y$7=6," ",Y$7=7," ",Y$7=1,'CHAMPS NECESSAIRES'!$D$14,Y$7=2,'CHAMPS NECESSAIRES'!$D$14,Y$7=3,'CHAMPS NECESSAIRES'!$D$14,Y$7=4,'CHAMPS NECESSAIRES'!$D$14,Y$7=5,'CHAMPS NECESSAIRES'!$D$14)</f>
        <v>0.25000000000000006</v>
      </c>
      <c r="Z16" s="94" cm="1">
        <f t="array" ref="Z16">_xlfn.IFS(Z$7=6," ",Z$7=7," ",Z$7=1,'CHAMPS NECESSAIRES'!$D$14,Z$7=2,'CHAMPS NECESSAIRES'!$D$14,Z$7=3,'CHAMPS NECESSAIRES'!$D$14,Z$7=4,'CHAMPS NECESSAIRES'!$D$14,Z$7=5,'CHAMPS NECESSAIRES'!$D$14)</f>
        <v>0.25000000000000006</v>
      </c>
      <c r="AA16" s="94" cm="1">
        <f t="array" ref="AA16">_xlfn.IFS(AA$7=6," ",AA$7=7," ",AA$7=1,'CHAMPS NECESSAIRES'!$D$14,AA$7=2,'CHAMPS NECESSAIRES'!$D$14,AA$7=3,'CHAMPS NECESSAIRES'!$D$14,AA$7=4,'CHAMPS NECESSAIRES'!$D$14,AA$7=5,'CHAMPS NECESSAIRES'!$D$14)</f>
        <v>0.25000000000000006</v>
      </c>
      <c r="AB16" s="94" cm="1">
        <f t="array" ref="AB16">_xlfn.IFS(AB$7=6," ",AB$7=7," ",AB$7=1,'CHAMPS NECESSAIRES'!$D$14,AB$7=2,'CHAMPS NECESSAIRES'!$D$14,AB$7=3,'CHAMPS NECESSAIRES'!$D$14,AB$7=4,'CHAMPS NECESSAIRES'!$D$14,AB$7=5,'CHAMPS NECESSAIRES'!$D$14)</f>
        <v>0.25000000000000006</v>
      </c>
      <c r="AC16" s="94" cm="1">
        <f t="array" ref="AC16">_xlfn.IFS(AC$7=6," ",AC$7=7," ",AC$7=1,'CHAMPS NECESSAIRES'!$D$14,AC$7=2,'CHAMPS NECESSAIRES'!$D$14,AC$7=3,'CHAMPS NECESSAIRES'!$D$14,AC$7=4,'CHAMPS NECESSAIRES'!$D$14,AC$7=5,'CHAMPS NECESSAIRES'!$D$14)</f>
        <v>0.25000000000000006</v>
      </c>
      <c r="AD16" s="94" t="str" cm="1">
        <f t="array" ref="AD16">_xlfn.IFS(AD$7=6," ",AD$7=7," ",AD$7=1,'CHAMPS NECESSAIRES'!$D$14,AD$7=2,'CHAMPS NECESSAIRES'!$D$14,AD$7=3,'CHAMPS NECESSAIRES'!$D$14,AD$7=4,'CHAMPS NECESSAIRES'!$D$14,AD$7=5,'CHAMPS NECESSAIRES'!$D$14)</f>
        <v xml:space="preserve"> </v>
      </c>
      <c r="AE16" s="94" t="str" cm="1">
        <f t="array" ref="AE16">_xlfn.IFS(AE$7=6," ",AE$7=7," ",AE$7=1,'CHAMPS NECESSAIRES'!$D$14,AE$7=2,'CHAMPS NECESSAIRES'!$D$14,AE$7=3,'CHAMPS NECESSAIRES'!$D$14,AE$7=4,'CHAMPS NECESSAIRES'!$D$14,AE$7=5,'CHAMPS NECESSAIRES'!$D$14)</f>
        <v xml:space="preserve"> </v>
      </c>
      <c r="AF16" s="94" cm="1">
        <f t="array" ref="AF16">_xlfn.IFS(AF$7=6," ",AF$7=7," ",AF$7=1,'CHAMPS NECESSAIRES'!$D$14,AF$7=2,'CHAMPS NECESSAIRES'!$D$14,AF$7=3,'CHAMPS NECESSAIRES'!$D$14,AF$7=4,'CHAMPS NECESSAIRES'!$D$14,AF$7=5,'CHAMPS NECESSAIRES'!$D$14)</f>
        <v>0.25000000000000006</v>
      </c>
      <c r="AG16" s="94" cm="1">
        <f t="array" ref="AG16">_xlfn.IFS(AG$7=6," ",AG$7=7," ",AG$7=1,'CHAMPS NECESSAIRES'!$D$14,AG$7=2,'CHAMPS NECESSAIRES'!$D$14,AG$7=3,'CHAMPS NECESSAIRES'!$D$14,AG$7=4,'CHAMPS NECESSAIRES'!$D$14,AG$7=5,'CHAMPS NECESSAIRES'!$D$14)</f>
        <v>0.25000000000000006</v>
      </c>
      <c r="AH16" s="94" cm="1">
        <f t="array" ref="AH16">_xlfn.IFS(AH$7=6," ",AH$7=7," ",AH$7=1,'CHAMPS NECESSAIRES'!$D$14,AH$7=2,'CHAMPS NECESSAIRES'!$D$14,AH$7=3,'CHAMPS NECESSAIRES'!$D$14,AH$7=4,'CHAMPS NECESSAIRES'!$D$14,AH$7=5,'CHAMPS NECESSAIRES'!$D$14)</f>
        <v>0.25000000000000006</v>
      </c>
      <c r="AI16" s="94" cm="1">
        <f t="array" ref="AI16">_xlfn.IFS(AI$7=6," ",AI$7=7," ",AI$7=1,'CHAMPS NECESSAIRES'!$D$14,AI$7=2,'CHAMPS NECESSAIRES'!$D$14,AI$7=3,'CHAMPS NECESSAIRES'!$D$14,AI$7=4,'CHAMPS NECESSAIRES'!$D$14,AI$7=5,'CHAMPS NECESSAIRES'!$D$14)</f>
        <v>0.25000000000000006</v>
      </c>
      <c r="AJ16" s="94" cm="1">
        <f t="array" ref="AJ16">_xlfn.IFS(AJ$7=6," ",AJ$7=7," ",AJ$7=1,'CHAMPS NECESSAIRES'!$D$14,AJ$7=2,'CHAMPS NECESSAIRES'!$D$14,AJ$7=3,'CHAMPS NECESSAIRES'!$D$14,AJ$7=4,'CHAMPS NECESSAIRES'!$D$14,AJ$7=5,'CHAMPS NECESSAIRES'!$D$14)</f>
        <v>0.25000000000000006</v>
      </c>
      <c r="AK16" s="4" t="e">
        <f t="shared" si="4"/>
        <v>#VALUE!</v>
      </c>
      <c r="AL16" s="5" t="e">
        <f t="shared" si="10"/>
        <v>#VALUE!</v>
      </c>
      <c r="AM16" s="26">
        <f t="shared" si="6"/>
        <v>5.7500000000000009</v>
      </c>
      <c r="AN16" s="27">
        <f t="shared" si="7"/>
        <v>1.4375000000000002</v>
      </c>
      <c r="AO16" s="28">
        <f t="shared" si="8"/>
        <v>34.500000000000007</v>
      </c>
      <c r="AP16" s="72">
        <f t="shared" si="9"/>
        <v>32.775000000000006</v>
      </c>
      <c r="AQ16" s="17">
        <f t="shared" si="3"/>
        <v>32</v>
      </c>
      <c r="AR16" s="18" t="s">
        <v>86</v>
      </c>
      <c r="AS16" s="32"/>
      <c r="AT16" s="32"/>
      <c r="AU16" s="32"/>
      <c r="AV16" s="32"/>
      <c r="AW16" s="32"/>
      <c r="AX16" s="32"/>
      <c r="AY16" s="32"/>
      <c r="AZ16" s="32"/>
      <c r="BA16" s="32"/>
    </row>
    <row r="17" spans="1:53" ht="15" thickBot="1" x14ac:dyDescent="0.4">
      <c r="A17" s="32"/>
      <c r="B17" s="52" t="s">
        <v>85</v>
      </c>
      <c r="C17" s="16" t="s">
        <v>85</v>
      </c>
      <c r="D17" s="52" t="s">
        <v>57</v>
      </c>
      <c r="E17" s="52" t="s">
        <v>62</v>
      </c>
      <c r="F17" s="94" cm="1">
        <f t="array" ref="F17">_xlfn.IFS(F$7=6," ",F$7=7," ",F$7=1,'CHAMPS NECESSAIRES'!$D$14,F$7=2,'CHAMPS NECESSAIRES'!$D$14,F$7=3,'CHAMPS NECESSAIRES'!$D$14,F$7=4,'CHAMPS NECESSAIRES'!$D$14,F$7=5,'CHAMPS NECESSAIRES'!$D$14)</f>
        <v>0.25000000000000006</v>
      </c>
      <c r="G17" s="94" cm="1">
        <f t="array" ref="G17">_xlfn.IFS(G$7=6," ",G$7=7," ",G$7=1,'CHAMPS NECESSAIRES'!$D$14,G$7=2,'CHAMPS NECESSAIRES'!$D$14,G$7=3,'CHAMPS NECESSAIRES'!$D$14,G$7=4,'CHAMPS NECESSAIRES'!$D$14,G$7=5,'CHAMPS NECESSAIRES'!$D$14)</f>
        <v>0.25000000000000006</v>
      </c>
      <c r="H17" s="94" cm="1">
        <f t="array" ref="H17">_xlfn.IFS(H$7=6," ",H$7=7," ",H$7=1,'CHAMPS NECESSAIRES'!$D$14,H$7=2,'CHAMPS NECESSAIRES'!$D$14,H$7=3,'CHAMPS NECESSAIRES'!$D$14,H$7=4,'CHAMPS NECESSAIRES'!$D$14,H$7=5,'CHAMPS NECESSAIRES'!$D$14)</f>
        <v>0.25000000000000006</v>
      </c>
      <c r="I17" s="94" t="str" cm="1">
        <f t="array" ref="I17">_xlfn.IFS(I$7=6," ",I$7=7," ",I$7=1,'CHAMPS NECESSAIRES'!$D$14,I$7=2,'CHAMPS NECESSAIRES'!$D$14,I$7=3,'CHAMPS NECESSAIRES'!$D$14,I$7=4,'CHAMPS NECESSAIRES'!$D$14,I$7=5,'CHAMPS NECESSAIRES'!$D$14)</f>
        <v xml:space="preserve"> </v>
      </c>
      <c r="J17" s="94" t="str" cm="1">
        <f t="array" ref="J17">_xlfn.IFS(J$7=6," ",J$7=7," ",J$7=1,'CHAMPS NECESSAIRES'!$D$14,J$7=2,'CHAMPS NECESSAIRES'!$D$14,J$7=3,'CHAMPS NECESSAIRES'!$D$14,J$7=4,'CHAMPS NECESSAIRES'!$D$14,J$7=5,'CHAMPS NECESSAIRES'!$D$14)</f>
        <v xml:space="preserve"> </v>
      </c>
      <c r="K17" s="94" cm="1">
        <f t="array" ref="K17">_xlfn.IFS(K$7=6," ",K$7=7," ",K$7=1,'CHAMPS NECESSAIRES'!$D$14,K$7=2,'CHAMPS NECESSAIRES'!$D$14,K$7=3,'CHAMPS NECESSAIRES'!$D$14,K$7=4,'CHAMPS NECESSAIRES'!$D$14,K$7=5,'CHAMPS NECESSAIRES'!$D$14)</f>
        <v>0.25000000000000006</v>
      </c>
      <c r="L17" s="94" cm="1">
        <f t="array" ref="L17">_xlfn.IFS(L$7=6," ",L$7=7," ",L$7=1,'CHAMPS NECESSAIRES'!$D$14,L$7=2,'CHAMPS NECESSAIRES'!$D$14,L$7=3,'CHAMPS NECESSAIRES'!$D$14,L$7=4,'CHAMPS NECESSAIRES'!$D$14,L$7=5,'CHAMPS NECESSAIRES'!$D$14)</f>
        <v>0.25000000000000006</v>
      </c>
      <c r="M17" s="94" cm="1">
        <f t="array" ref="M17">_xlfn.IFS(M$7=6," ",M$7=7," ",M$7=1,'CHAMPS NECESSAIRES'!$D$14,M$7=2,'CHAMPS NECESSAIRES'!$D$14,M$7=3,'CHAMPS NECESSAIRES'!$D$14,M$7=4,'CHAMPS NECESSAIRES'!$D$14,M$7=5,'CHAMPS NECESSAIRES'!$D$14)</f>
        <v>0.25000000000000006</v>
      </c>
      <c r="N17" s="94" cm="1">
        <f t="array" ref="N17">_xlfn.IFS(N$7=6," ",N$7=7," ",N$7=1,'CHAMPS NECESSAIRES'!$D$14,N$7=2,'CHAMPS NECESSAIRES'!$D$14,N$7=3,'CHAMPS NECESSAIRES'!$D$14,N$7=4,'CHAMPS NECESSAIRES'!$D$14,N$7=5,'CHAMPS NECESSAIRES'!$D$14)</f>
        <v>0.25000000000000006</v>
      </c>
      <c r="O17" s="94" cm="1">
        <f t="array" ref="O17">_xlfn.IFS(O$7=6," ",O$7=7," ",O$7=1,'CHAMPS NECESSAIRES'!$D$14,O$7=2,'CHAMPS NECESSAIRES'!$D$14,O$7=3,'CHAMPS NECESSAIRES'!$D$14,O$7=4,'CHAMPS NECESSAIRES'!$D$14,O$7=5,'CHAMPS NECESSAIRES'!$D$14)</f>
        <v>0.25000000000000006</v>
      </c>
      <c r="P17" s="94" t="str" cm="1">
        <f t="array" ref="P17">_xlfn.IFS(P$7=6," ",P$7=7," ",P$7=1,'CHAMPS NECESSAIRES'!$D$14,P$7=2,'CHAMPS NECESSAIRES'!$D$14,P$7=3,'CHAMPS NECESSAIRES'!$D$14,P$7=4,'CHAMPS NECESSAIRES'!$D$14,P$7=5,'CHAMPS NECESSAIRES'!$D$14)</f>
        <v xml:space="preserve"> </v>
      </c>
      <c r="Q17" s="94" t="str" cm="1">
        <f t="array" ref="Q17">_xlfn.IFS(Q$7=6," ",Q$7=7," ",Q$7=1,'CHAMPS NECESSAIRES'!$D$14,Q$7=2,'CHAMPS NECESSAIRES'!$D$14,Q$7=3,'CHAMPS NECESSAIRES'!$D$14,Q$7=4,'CHAMPS NECESSAIRES'!$D$14,Q$7=5,'CHAMPS NECESSAIRES'!$D$14)</f>
        <v xml:space="preserve"> </v>
      </c>
      <c r="R17" s="94" cm="1">
        <f t="array" ref="R17">_xlfn.IFS(R$7=6," ",R$7=7," ",R$7=1,'CHAMPS NECESSAIRES'!$D$14,R$7=2,'CHAMPS NECESSAIRES'!$D$14,R$7=3,'CHAMPS NECESSAIRES'!$D$14,R$7=4,'CHAMPS NECESSAIRES'!$D$14,R$7=5,'CHAMPS NECESSAIRES'!$D$14)</f>
        <v>0.25000000000000006</v>
      </c>
      <c r="S17" s="94" cm="1">
        <f t="array" ref="S17">_xlfn.IFS(S$7=6," ",S$7=7," ",S$7=1,'CHAMPS NECESSAIRES'!$D$14,S$7=2,'CHAMPS NECESSAIRES'!$D$14,S$7=3,'CHAMPS NECESSAIRES'!$D$14,S$7=4,'CHAMPS NECESSAIRES'!$D$14,S$7=5,'CHAMPS NECESSAIRES'!$D$14)</f>
        <v>0.25000000000000006</v>
      </c>
      <c r="T17" s="94" cm="1">
        <f t="array" ref="T17">_xlfn.IFS(T$7=6," ",T$7=7," ",T$7=1,'CHAMPS NECESSAIRES'!$D$14,T$7=2,'CHAMPS NECESSAIRES'!$D$14,T$7=3,'CHAMPS NECESSAIRES'!$D$14,T$7=4,'CHAMPS NECESSAIRES'!$D$14,T$7=5,'CHAMPS NECESSAIRES'!$D$14)</f>
        <v>0.25000000000000006</v>
      </c>
      <c r="U17" s="94" cm="1">
        <f t="array" ref="U17">_xlfn.IFS(U$7=6," ",U$7=7," ",U$7=1,'CHAMPS NECESSAIRES'!$D$14,U$7=2,'CHAMPS NECESSAIRES'!$D$14,U$7=3,'CHAMPS NECESSAIRES'!$D$14,U$7=4,'CHAMPS NECESSAIRES'!$D$14,U$7=5,'CHAMPS NECESSAIRES'!$D$14)</f>
        <v>0.25000000000000006</v>
      </c>
      <c r="V17" s="94" cm="1">
        <f t="array" ref="V17">_xlfn.IFS(V$7=6," ",V$7=7," ",V$7=1,'CHAMPS NECESSAIRES'!$D$14,V$7=2,'CHAMPS NECESSAIRES'!$D$14,V$7=3,'CHAMPS NECESSAIRES'!$D$14,V$7=4,'CHAMPS NECESSAIRES'!$D$14,V$7=5,'CHAMPS NECESSAIRES'!$D$14)</f>
        <v>0.25000000000000006</v>
      </c>
      <c r="W17" s="94" t="str" cm="1">
        <f t="array" ref="W17">_xlfn.IFS(W$7=6," ",W$7=7," ",W$7=1,'CHAMPS NECESSAIRES'!$D$14,W$7=2,'CHAMPS NECESSAIRES'!$D$14,W$7=3,'CHAMPS NECESSAIRES'!$D$14,W$7=4,'CHAMPS NECESSAIRES'!$D$14,W$7=5,'CHAMPS NECESSAIRES'!$D$14)</f>
        <v xml:space="preserve"> </v>
      </c>
      <c r="X17" s="94" t="str" cm="1">
        <f t="array" ref="X17">_xlfn.IFS(X$7=6," ",X$7=7," ",X$7=1,'CHAMPS NECESSAIRES'!$D$14,X$7=2,'CHAMPS NECESSAIRES'!$D$14,X$7=3,'CHAMPS NECESSAIRES'!$D$14,X$7=4,'CHAMPS NECESSAIRES'!$D$14,X$7=5,'CHAMPS NECESSAIRES'!$D$14)</f>
        <v xml:space="preserve"> </v>
      </c>
      <c r="Y17" s="94" cm="1">
        <f t="array" ref="Y17">_xlfn.IFS(Y$7=6," ",Y$7=7," ",Y$7=1,'CHAMPS NECESSAIRES'!$D$14,Y$7=2,'CHAMPS NECESSAIRES'!$D$14,Y$7=3,'CHAMPS NECESSAIRES'!$D$14,Y$7=4,'CHAMPS NECESSAIRES'!$D$14,Y$7=5,'CHAMPS NECESSAIRES'!$D$14)</f>
        <v>0.25000000000000006</v>
      </c>
      <c r="Z17" s="94" cm="1">
        <f t="array" ref="Z17">_xlfn.IFS(Z$7=6," ",Z$7=7," ",Z$7=1,'CHAMPS NECESSAIRES'!$D$14,Z$7=2,'CHAMPS NECESSAIRES'!$D$14,Z$7=3,'CHAMPS NECESSAIRES'!$D$14,Z$7=4,'CHAMPS NECESSAIRES'!$D$14,Z$7=5,'CHAMPS NECESSAIRES'!$D$14)</f>
        <v>0.25000000000000006</v>
      </c>
      <c r="AA17" s="94" cm="1">
        <f t="array" ref="AA17">_xlfn.IFS(AA$7=6," ",AA$7=7," ",AA$7=1,'CHAMPS NECESSAIRES'!$D$14,AA$7=2,'CHAMPS NECESSAIRES'!$D$14,AA$7=3,'CHAMPS NECESSAIRES'!$D$14,AA$7=4,'CHAMPS NECESSAIRES'!$D$14,AA$7=5,'CHAMPS NECESSAIRES'!$D$14)</f>
        <v>0.25000000000000006</v>
      </c>
      <c r="AB17" s="94" cm="1">
        <f t="array" ref="AB17">_xlfn.IFS(AB$7=6," ",AB$7=7," ",AB$7=1,'CHAMPS NECESSAIRES'!$D$14,AB$7=2,'CHAMPS NECESSAIRES'!$D$14,AB$7=3,'CHAMPS NECESSAIRES'!$D$14,AB$7=4,'CHAMPS NECESSAIRES'!$D$14,AB$7=5,'CHAMPS NECESSAIRES'!$D$14)</f>
        <v>0.25000000000000006</v>
      </c>
      <c r="AC17" s="94" cm="1">
        <f t="array" ref="AC17">_xlfn.IFS(AC$7=6," ",AC$7=7," ",AC$7=1,'CHAMPS NECESSAIRES'!$D$14,AC$7=2,'CHAMPS NECESSAIRES'!$D$14,AC$7=3,'CHAMPS NECESSAIRES'!$D$14,AC$7=4,'CHAMPS NECESSAIRES'!$D$14,AC$7=5,'CHAMPS NECESSAIRES'!$D$14)</f>
        <v>0.25000000000000006</v>
      </c>
      <c r="AD17" s="94" t="str" cm="1">
        <f t="array" ref="AD17">_xlfn.IFS(AD$7=6," ",AD$7=7," ",AD$7=1,'CHAMPS NECESSAIRES'!$D$14,AD$7=2,'CHAMPS NECESSAIRES'!$D$14,AD$7=3,'CHAMPS NECESSAIRES'!$D$14,AD$7=4,'CHAMPS NECESSAIRES'!$D$14,AD$7=5,'CHAMPS NECESSAIRES'!$D$14)</f>
        <v xml:space="preserve"> </v>
      </c>
      <c r="AE17" s="94" t="str" cm="1">
        <f t="array" ref="AE17">_xlfn.IFS(AE$7=6," ",AE$7=7," ",AE$7=1,'CHAMPS NECESSAIRES'!$D$14,AE$7=2,'CHAMPS NECESSAIRES'!$D$14,AE$7=3,'CHAMPS NECESSAIRES'!$D$14,AE$7=4,'CHAMPS NECESSAIRES'!$D$14,AE$7=5,'CHAMPS NECESSAIRES'!$D$14)</f>
        <v xml:space="preserve"> </v>
      </c>
      <c r="AF17" s="94" cm="1">
        <f t="array" ref="AF17">_xlfn.IFS(AF$7=6," ",AF$7=7," ",AF$7=1,'CHAMPS NECESSAIRES'!$D$14,AF$7=2,'CHAMPS NECESSAIRES'!$D$14,AF$7=3,'CHAMPS NECESSAIRES'!$D$14,AF$7=4,'CHAMPS NECESSAIRES'!$D$14,AF$7=5,'CHAMPS NECESSAIRES'!$D$14)</f>
        <v>0.25000000000000006</v>
      </c>
      <c r="AG17" s="94" cm="1">
        <f t="array" ref="AG17">_xlfn.IFS(AG$7=6," ",AG$7=7," ",AG$7=1,'CHAMPS NECESSAIRES'!$D$14,AG$7=2,'CHAMPS NECESSAIRES'!$D$14,AG$7=3,'CHAMPS NECESSAIRES'!$D$14,AG$7=4,'CHAMPS NECESSAIRES'!$D$14,AG$7=5,'CHAMPS NECESSAIRES'!$D$14)</f>
        <v>0.25000000000000006</v>
      </c>
      <c r="AH17" s="94" cm="1">
        <f t="array" ref="AH17">_xlfn.IFS(AH$7=6," ",AH$7=7," ",AH$7=1,'CHAMPS NECESSAIRES'!$D$14,AH$7=2,'CHAMPS NECESSAIRES'!$D$14,AH$7=3,'CHAMPS NECESSAIRES'!$D$14,AH$7=4,'CHAMPS NECESSAIRES'!$D$14,AH$7=5,'CHAMPS NECESSAIRES'!$D$14)</f>
        <v>0.25000000000000006</v>
      </c>
      <c r="AI17" s="94" cm="1">
        <f t="array" ref="AI17">_xlfn.IFS(AI$7=6," ",AI$7=7," ",AI$7=1,'CHAMPS NECESSAIRES'!$D$14,AI$7=2,'CHAMPS NECESSAIRES'!$D$14,AI$7=3,'CHAMPS NECESSAIRES'!$D$14,AI$7=4,'CHAMPS NECESSAIRES'!$D$14,AI$7=5,'CHAMPS NECESSAIRES'!$D$14)</f>
        <v>0.25000000000000006</v>
      </c>
      <c r="AJ17" s="94" cm="1">
        <f t="array" ref="AJ17">_xlfn.IFS(AJ$7=6," ",AJ$7=7," ",AJ$7=1,'CHAMPS NECESSAIRES'!$D$14,AJ$7=2,'CHAMPS NECESSAIRES'!$D$14,AJ$7=3,'CHAMPS NECESSAIRES'!$D$14,AJ$7=4,'CHAMPS NECESSAIRES'!$D$14,AJ$7=5,'CHAMPS NECESSAIRES'!$D$14)</f>
        <v>0.25000000000000006</v>
      </c>
      <c r="AK17" s="4" t="e">
        <f t="shared" si="4"/>
        <v>#VALUE!</v>
      </c>
      <c r="AL17" s="5" t="e">
        <f t="shared" si="10"/>
        <v>#VALUE!</v>
      </c>
      <c r="AM17" s="29">
        <f t="shared" si="6"/>
        <v>5.7500000000000009</v>
      </c>
      <c r="AN17" s="30">
        <f t="shared" si="7"/>
        <v>1.4375000000000002</v>
      </c>
      <c r="AO17" s="31">
        <f t="shared" si="8"/>
        <v>34.500000000000007</v>
      </c>
      <c r="AP17" s="73">
        <f t="shared" si="9"/>
        <v>32.775000000000006</v>
      </c>
      <c r="AQ17" s="19">
        <f t="shared" si="3"/>
        <v>32</v>
      </c>
      <c r="AR17" s="20" t="s">
        <v>86</v>
      </c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53" x14ac:dyDescent="0.35">
      <c r="A18" s="32"/>
      <c r="B18" s="32"/>
      <c r="C18" s="32"/>
      <c r="D18" s="32"/>
      <c r="E18" s="3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63"/>
      <c r="AN18" s="63"/>
      <c r="AO18" s="63"/>
      <c r="AP18" s="63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1:53" x14ac:dyDescent="0.35">
      <c r="A19" s="32"/>
      <c r="B19" s="32"/>
      <c r="C19" s="32"/>
      <c r="D19" s="32"/>
      <c r="E19" s="38"/>
      <c r="F19" s="62"/>
      <c r="G19" s="62"/>
      <c r="H19" s="62"/>
      <c r="I19" s="64"/>
      <c r="J19" s="62"/>
      <c r="K19" s="62"/>
      <c r="L19" s="87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63"/>
      <c r="AN19" s="63"/>
      <c r="AO19" s="63"/>
      <c r="AP19" s="63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53" x14ac:dyDescent="0.35">
      <c r="A20" s="32"/>
      <c r="B20" s="32"/>
      <c r="C20" s="32"/>
      <c r="D20" s="32"/>
      <c r="E20" s="38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63"/>
      <c r="AN20" s="63"/>
      <c r="AO20" s="63"/>
      <c r="AP20" s="63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x14ac:dyDescent="0.35">
      <c r="A21" s="32"/>
      <c r="B21" s="32"/>
      <c r="C21" s="32"/>
      <c r="D21" s="32"/>
      <c r="E21" s="38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63"/>
      <c r="AN21" s="63"/>
      <c r="AO21" s="63"/>
      <c r="AP21" s="63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</row>
    <row r="22" spans="1:53" x14ac:dyDescent="0.35">
      <c r="A22" s="32"/>
      <c r="B22" s="32"/>
      <c r="C22" s="32"/>
      <c r="D22" s="32"/>
      <c r="E22" s="38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63"/>
      <c r="AN22" s="63"/>
      <c r="AO22" s="63"/>
      <c r="AP22" s="63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</row>
    <row r="23" spans="1:53" x14ac:dyDescent="0.35">
      <c r="A23" s="32"/>
      <c r="B23" s="32"/>
      <c r="C23" s="32"/>
      <c r="D23" s="32"/>
      <c r="E23" s="3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63"/>
      <c r="AN23" s="63"/>
      <c r="AO23" s="63"/>
      <c r="AP23" s="63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</row>
    <row r="24" spans="1:53" x14ac:dyDescent="0.35">
      <c r="A24" s="32"/>
      <c r="B24" s="32"/>
      <c r="C24" s="32"/>
      <c r="D24" s="32"/>
      <c r="E24" s="38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63"/>
      <c r="AN24" s="63"/>
      <c r="AO24" s="63"/>
      <c r="AP24" s="63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</row>
    <row r="25" spans="1:53" x14ac:dyDescent="0.35">
      <c r="A25" s="32"/>
      <c r="B25" s="32"/>
      <c r="C25" s="32"/>
      <c r="D25" s="32"/>
      <c r="E25" s="38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63"/>
      <c r="AN25" s="63"/>
      <c r="AO25" s="63"/>
      <c r="AP25" s="63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</row>
    <row r="26" spans="1:53" x14ac:dyDescent="0.35">
      <c r="A26" s="32"/>
      <c r="B26" s="32"/>
      <c r="C26" s="32"/>
      <c r="D26" s="32"/>
      <c r="E26" s="38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63"/>
      <c r="AN26" s="63"/>
      <c r="AO26" s="63"/>
      <c r="AP26" s="63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</row>
    <row r="27" spans="1:53" x14ac:dyDescent="0.35">
      <c r="A27" s="32"/>
      <c r="B27" s="32"/>
      <c r="C27" s="32"/>
      <c r="D27" s="32"/>
      <c r="E27" s="38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63"/>
      <c r="AN27" s="63"/>
      <c r="AO27" s="63"/>
      <c r="AP27" s="63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</row>
    <row r="28" spans="1:53" x14ac:dyDescent="0.35">
      <c r="A28" s="32"/>
      <c r="B28" s="32"/>
      <c r="C28" s="32"/>
      <c r="D28" s="32"/>
      <c r="E28" s="38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63"/>
      <c r="AN28" s="63"/>
      <c r="AO28" s="63"/>
      <c r="AP28" s="63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</row>
    <row r="29" spans="1:53" x14ac:dyDescent="0.35">
      <c r="A29" s="32"/>
      <c r="B29" s="32"/>
      <c r="C29" s="32"/>
      <c r="D29" s="32"/>
      <c r="E29" s="38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63"/>
      <c r="AN29" s="63"/>
      <c r="AO29" s="63"/>
      <c r="AP29" s="63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</row>
    <row r="30" spans="1:53" x14ac:dyDescent="0.35">
      <c r="A30" s="32"/>
      <c r="B30" s="32"/>
      <c r="C30" s="32"/>
      <c r="D30" s="32"/>
      <c r="E30" s="38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63"/>
      <c r="AN30" s="63"/>
      <c r="AO30" s="63"/>
      <c r="AP30" s="63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x14ac:dyDescent="0.35">
      <c r="A31" s="32"/>
      <c r="B31" s="32"/>
      <c r="C31" s="32"/>
      <c r="D31" s="32"/>
      <c r="E31" s="3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63"/>
      <c r="AN31" s="63"/>
      <c r="AO31" s="63"/>
      <c r="AP31" s="63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x14ac:dyDescent="0.35">
      <c r="A32" s="32"/>
      <c r="B32" s="32"/>
      <c r="C32" s="32"/>
      <c r="D32" s="32"/>
      <c r="E32" s="3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63"/>
      <c r="AN32" s="63"/>
      <c r="AO32" s="63"/>
      <c r="AP32" s="63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x14ac:dyDescent="0.35">
      <c r="A33" s="32"/>
      <c r="B33" s="32"/>
      <c r="C33" s="32"/>
      <c r="D33" s="32"/>
      <c r="E33" s="38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63"/>
      <c r="AN33" s="63"/>
      <c r="AO33" s="63"/>
      <c r="AP33" s="63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x14ac:dyDescent="0.35">
      <c r="A34" s="32"/>
      <c r="B34" s="32"/>
      <c r="C34" s="32"/>
      <c r="D34" s="32"/>
      <c r="E34" s="38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63"/>
      <c r="AN34" s="63"/>
      <c r="AO34" s="63"/>
      <c r="AP34" s="63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</row>
    <row r="35" spans="1:53" x14ac:dyDescent="0.35">
      <c r="A35" s="32"/>
      <c r="B35" s="32"/>
      <c r="C35" s="32"/>
      <c r="D35" s="32"/>
      <c r="E35" s="38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63"/>
      <c r="AN35" s="63"/>
      <c r="AO35" s="63"/>
      <c r="AP35" s="63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</row>
    <row r="36" spans="1:53" x14ac:dyDescent="0.35">
      <c r="A36" s="32"/>
      <c r="B36" s="32"/>
      <c r="C36" s="32"/>
      <c r="D36" s="32"/>
      <c r="E36" s="38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63"/>
      <c r="AN36" s="63"/>
      <c r="AO36" s="63"/>
      <c r="AP36" s="63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</row>
    <row r="37" spans="1:53" x14ac:dyDescent="0.35">
      <c r="A37" s="32"/>
      <c r="B37" s="32"/>
      <c r="C37" s="32"/>
      <c r="D37" s="32"/>
      <c r="E37" s="38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63"/>
      <c r="AN37" s="63"/>
      <c r="AO37" s="63"/>
      <c r="AP37" s="63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:53" x14ac:dyDescent="0.35">
      <c r="A38" s="32"/>
      <c r="B38" s="32"/>
      <c r="C38" s="32"/>
      <c r="D38" s="32"/>
      <c r="E38" s="38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63"/>
      <c r="AN38" s="63"/>
      <c r="AO38" s="63"/>
      <c r="AP38" s="63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3" x14ac:dyDescent="0.35">
      <c r="A39" s="32"/>
      <c r="B39" s="32"/>
      <c r="C39" s="32"/>
      <c r="D39" s="32"/>
      <c r="E39" s="38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63"/>
      <c r="AN39" s="63"/>
      <c r="AO39" s="63"/>
      <c r="AP39" s="63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1:53" x14ac:dyDescent="0.35">
      <c r="A40" s="32"/>
      <c r="B40" s="32"/>
      <c r="C40" s="32"/>
      <c r="D40" s="32"/>
      <c r="E40" s="38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63"/>
      <c r="AN40" s="63"/>
      <c r="AO40" s="63"/>
      <c r="AP40" s="63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</row>
    <row r="41" spans="1:53" x14ac:dyDescent="0.35">
      <c r="A41" s="32"/>
      <c r="B41" s="32"/>
      <c r="C41" s="32"/>
      <c r="D41" s="32"/>
      <c r="E41" s="38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63"/>
      <c r="AN41" s="63"/>
      <c r="AO41" s="63"/>
      <c r="AP41" s="63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</row>
    <row r="42" spans="1:53" x14ac:dyDescent="0.35">
      <c r="A42" s="32"/>
      <c r="B42" s="32"/>
      <c r="C42" s="32"/>
      <c r="D42" s="32"/>
      <c r="E42" s="38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63"/>
      <c r="AN42" s="63"/>
      <c r="AO42" s="63"/>
      <c r="AP42" s="63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3" x14ac:dyDescent="0.35">
      <c r="A43" s="32"/>
      <c r="B43" s="32"/>
      <c r="C43" s="32"/>
      <c r="D43" s="32"/>
      <c r="E43" s="38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63"/>
      <c r="AN43" s="63"/>
      <c r="AO43" s="63"/>
      <c r="AP43" s="63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</row>
    <row r="44" spans="1:53" x14ac:dyDescent="0.35">
      <c r="A44" s="32"/>
      <c r="B44" s="32"/>
      <c r="C44" s="32"/>
      <c r="D44" s="32"/>
      <c r="E44" s="38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63"/>
      <c r="AN44" s="63"/>
      <c r="AO44" s="63"/>
      <c r="AP44" s="63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</row>
    <row r="45" spans="1:53" x14ac:dyDescent="0.35">
      <c r="A45" s="32"/>
      <c r="B45" s="32"/>
      <c r="C45" s="32"/>
      <c r="D45" s="32"/>
      <c r="E45" s="38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63"/>
      <c r="AN45" s="63"/>
      <c r="AO45" s="63"/>
      <c r="AP45" s="63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46" spans="1:53" x14ac:dyDescent="0.35">
      <c r="A46" s="32"/>
      <c r="B46" s="32"/>
      <c r="C46" s="32"/>
      <c r="D46" s="32"/>
      <c r="E46" s="38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63"/>
      <c r="AN46" s="63"/>
      <c r="AO46" s="63"/>
      <c r="AP46" s="63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</row>
  </sheetData>
  <mergeCells count="19">
    <mergeCell ref="B6:C6"/>
    <mergeCell ref="F6:AJ6"/>
    <mergeCell ref="AN6:AQ7"/>
    <mergeCell ref="AQ8:AR8"/>
    <mergeCell ref="AK3:AK5"/>
    <mergeCell ref="AL3:AL5"/>
    <mergeCell ref="B4:C4"/>
    <mergeCell ref="AM4:AN4"/>
    <mergeCell ref="B5:C5"/>
    <mergeCell ref="AM5:AN5"/>
    <mergeCell ref="B1:C1"/>
    <mergeCell ref="D1:E1"/>
    <mergeCell ref="D2:E2"/>
    <mergeCell ref="F2:AJ2"/>
    <mergeCell ref="B3:C3"/>
    <mergeCell ref="F3:J3"/>
    <mergeCell ref="M3:Q3"/>
    <mergeCell ref="T3:X3"/>
    <mergeCell ref="AA3:AJ3"/>
  </mergeCells>
  <conditionalFormatting sqref="F9:AJ17">
    <cfRule type="containsBlanks" dxfId="69" priority="1">
      <formula>LEN(TRIM(F9))=0</formula>
    </cfRule>
    <cfRule type="expression" dxfId="68" priority="3">
      <formula>SI+$F$7:$AJ$7=6</formula>
    </cfRule>
  </conditionalFormatting>
  <conditionalFormatting sqref="F7">
    <cfRule type="cellIs" dxfId="67" priority="7" operator="equal">
      <formula>6</formula>
    </cfRule>
    <cfRule type="cellIs" dxfId="66" priority="9" operator="equal">
      <formula>"6;7"</formula>
    </cfRule>
  </conditionalFormatting>
  <conditionalFormatting sqref="L19">
    <cfRule type="containsText" dxfId="65" priority="8" operator="containsText" text="6;7">
      <formula>NOT(ISERROR(SEARCH("6;7",L19)))</formula>
    </cfRule>
  </conditionalFormatting>
  <conditionalFormatting sqref="G7:AJ7">
    <cfRule type="cellIs" dxfId="64" priority="5" operator="equal">
      <formula>6</formula>
    </cfRule>
    <cfRule type="cellIs" priority="6" operator="equal">
      <formula>"6;7"</formula>
    </cfRule>
  </conditionalFormatting>
  <conditionalFormatting sqref="F7:AJ7">
    <cfRule type="cellIs" dxfId="63" priority="4" operator="equal">
      <formula>7</formula>
    </cfRule>
  </conditionalFormatting>
  <conditionalFormatting sqref="F8">
    <cfRule type="expression" priority="2">
      <formula>$F$7:$AJ$7=6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9457" r:id="rId4" name="Drop Down 1">
              <controlPr defaultSize="0" autoLine="0" autoPict="0">
                <anchor moveWithCells="1">
                  <from>
                    <xdr:col>1</xdr:col>
                    <xdr:colOff>654050</xdr:colOff>
                    <xdr:row>1</xdr:row>
                    <xdr:rowOff>50800</xdr:rowOff>
                  </from>
                  <to>
                    <xdr:col>2</xdr:col>
                    <xdr:colOff>552450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9458" r:id="rId5" name="Drop Down 2">
              <controlPr defaultSize="0" autoLine="0" autoPict="0">
                <anchor moveWithCells="1">
                  <from>
                    <xdr:col>3</xdr:col>
                    <xdr:colOff>641350</xdr:colOff>
                    <xdr:row>1</xdr:row>
                    <xdr:rowOff>31750</xdr:rowOff>
                  </from>
                  <to>
                    <xdr:col>4</xdr:col>
                    <xdr:colOff>615950</xdr:colOff>
                    <xdr:row>1</xdr:row>
                    <xdr:rowOff>355600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B7EA337-D954-4D8A-9E1C-CB77DD54A75E}">
          <x14:formula1>
            <xm:f>'CHAMPS NECESSAIRES'!$D$5:$G$5</xm:f>
          </x14:formula1>
          <xm:sqref>D9:D1048576</xm:sqref>
        </x14:dataValidation>
        <x14:dataValidation type="list" allowBlank="1" showInputMessage="1" showErrorMessage="1" xr:uid="{A69965E6-F69F-4C96-B77E-F9B2721FB5A1}">
          <x14:formula1>
            <xm:f>'CHAMPS NECESSAIRES'!$D$6:$F$6</xm:f>
          </x14:formula1>
          <xm:sqref>E9:E17</xm:sqref>
        </x14:dataValidation>
        <x14:dataValidation type="time" allowBlank="1" showInputMessage="1" showErrorMessage="1" xr:uid="{8640E20A-B9D9-4BCA-83EE-7FC5F7BC29EF}">
          <x14:formula1>
            <xm:f>0</xm:f>
          </x14:formula1>
          <x14:formula2>
            <xm:f>'CHAMPS NECESSAIRES'!XED6</xm:f>
          </x14:formula2>
          <xm:sqref>F9:AJ17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42420-5447-45E4-AD25-60FE69E78569}">
  <dimension ref="A1:BA46"/>
  <sheetViews>
    <sheetView zoomScale="58" zoomScaleNormal="80" workbookViewId="0">
      <selection activeCell="L24" sqref="L24"/>
    </sheetView>
  </sheetViews>
  <sheetFormatPr baseColWidth="10" defaultColWidth="11.453125" defaultRowHeight="14.5" x14ac:dyDescent="0.35"/>
  <cols>
    <col min="2" max="2" width="16.54296875" customWidth="1"/>
    <col min="3" max="3" width="16.81640625" customWidth="1"/>
    <col min="4" max="4" width="17.7265625" customWidth="1"/>
    <col min="5" max="5" width="18.26953125" style="47" customWidth="1"/>
    <col min="6" max="23" width="4.7265625" style="1" customWidth="1"/>
    <col min="24" max="36" width="4.7265625" customWidth="1"/>
    <col min="37" max="38" width="11.453125" hidden="1" customWidth="1"/>
    <col min="39" max="39" width="11" style="21" customWidth="1"/>
    <col min="40" max="40" width="11.453125" style="21"/>
    <col min="41" max="41" width="11.453125" style="21" hidden="1" customWidth="1"/>
    <col min="42" max="42" width="9.08984375" style="21" customWidth="1"/>
    <col min="43" max="43" width="6.1796875" customWidth="1"/>
    <col min="44" max="44" width="13.453125" bestFit="1" customWidth="1"/>
  </cols>
  <sheetData>
    <row r="1" spans="1:53" ht="15" thickBot="1" x14ac:dyDescent="0.4">
      <c r="A1" s="32"/>
      <c r="B1" s="164" t="s">
        <v>104</v>
      </c>
      <c r="C1" s="165"/>
      <c r="D1" s="165" t="s">
        <v>105</v>
      </c>
      <c r="E1" s="166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7"/>
      <c r="AL1" s="57"/>
      <c r="AM1" s="58"/>
      <c r="AN1" s="58"/>
      <c r="AO1" s="58"/>
      <c r="AP1" s="58"/>
      <c r="AQ1" s="57"/>
      <c r="AR1" s="57"/>
      <c r="AS1" s="32"/>
      <c r="AT1" s="32"/>
      <c r="AU1" s="32"/>
      <c r="AV1" s="32"/>
      <c r="AW1" s="32"/>
      <c r="AX1" s="32"/>
      <c r="AY1" s="32"/>
      <c r="AZ1" s="32"/>
      <c r="BA1" s="32"/>
    </row>
    <row r="2" spans="1:53" ht="30.75" customHeight="1" thickBot="1" x14ac:dyDescent="0.6">
      <c r="A2" s="32"/>
      <c r="B2" s="97">
        <v>4</v>
      </c>
      <c r="C2" s="96">
        <v>2</v>
      </c>
      <c r="D2" s="167">
        <v>2</v>
      </c>
      <c r="E2" s="168"/>
      <c r="F2" s="169" t="s">
        <v>95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59"/>
      <c r="AL2" s="59"/>
      <c r="AM2" s="60"/>
      <c r="AN2" s="60"/>
      <c r="AO2" s="60"/>
      <c r="AP2" s="60"/>
      <c r="AQ2" s="59"/>
      <c r="AR2" s="59"/>
      <c r="AS2" s="32"/>
      <c r="AT2" s="32"/>
      <c r="AU2" s="32"/>
      <c r="AV2" s="32"/>
      <c r="AW2" s="32"/>
      <c r="AX2" s="32"/>
      <c r="AY2" s="32"/>
      <c r="AZ2" s="32"/>
      <c r="BA2" s="32"/>
    </row>
    <row r="3" spans="1:53" ht="15" thickBot="1" x14ac:dyDescent="0.4">
      <c r="A3" s="32"/>
      <c r="B3" s="171" t="s">
        <v>96</v>
      </c>
      <c r="C3" s="172"/>
      <c r="D3" s="8">
        <f>'CHAMPS NECESSAIRES'!D7</f>
        <v>0.05</v>
      </c>
      <c r="E3" s="92"/>
      <c r="F3" s="173"/>
      <c r="G3" s="174"/>
      <c r="H3" s="174"/>
      <c r="I3" s="174"/>
      <c r="J3" s="174"/>
      <c r="K3" s="102"/>
      <c r="L3" s="102"/>
      <c r="M3" s="174"/>
      <c r="N3" s="174"/>
      <c r="O3" s="174"/>
      <c r="P3" s="174"/>
      <c r="Q3" s="174"/>
      <c r="R3" s="102"/>
      <c r="S3" s="102"/>
      <c r="T3" s="174"/>
      <c r="U3" s="174"/>
      <c r="V3" s="174"/>
      <c r="W3" s="174"/>
      <c r="X3" s="174"/>
      <c r="Y3" s="102"/>
      <c r="Z3" s="102"/>
      <c r="AA3" s="175"/>
      <c r="AB3" s="175"/>
      <c r="AC3" s="175"/>
      <c r="AD3" s="175"/>
      <c r="AE3" s="175"/>
      <c r="AF3" s="175"/>
      <c r="AG3" s="175"/>
      <c r="AH3" s="175"/>
      <c r="AI3" s="175"/>
      <c r="AJ3" s="176"/>
      <c r="AK3" s="186" t="s">
        <v>75</v>
      </c>
      <c r="AL3" s="187"/>
      <c r="AM3" s="61"/>
      <c r="AN3" s="61"/>
      <c r="AO3" s="61"/>
      <c r="AP3" s="61"/>
      <c r="AQ3" s="33"/>
      <c r="AR3" s="33"/>
      <c r="AS3" s="32"/>
      <c r="AT3" s="32"/>
      <c r="AU3" s="32"/>
      <c r="AV3" s="32"/>
      <c r="AW3" s="32"/>
      <c r="AX3" s="32"/>
      <c r="AY3" s="32"/>
      <c r="AZ3" s="32"/>
      <c r="BA3" s="32"/>
    </row>
    <row r="4" spans="1:53" ht="15" thickBot="1" x14ac:dyDescent="0.4">
      <c r="A4" s="32"/>
      <c r="B4" s="188" t="s">
        <v>65</v>
      </c>
      <c r="C4" s="189"/>
      <c r="D4" s="9">
        <f>AVERAGE(F4:AJ4)</f>
        <v>6.096774193548387</v>
      </c>
      <c r="E4" s="46"/>
      <c r="F4" s="11">
        <f t="shared" ref="F4:AJ4" si="0">COUNTIF(F9:F17,"&gt;0")</f>
        <v>0</v>
      </c>
      <c r="G4" s="6">
        <f t="shared" si="0"/>
        <v>0</v>
      </c>
      <c r="H4" s="6">
        <f t="shared" si="0"/>
        <v>9</v>
      </c>
      <c r="I4" s="6">
        <f t="shared" si="0"/>
        <v>9</v>
      </c>
      <c r="J4" s="6">
        <f t="shared" si="0"/>
        <v>9</v>
      </c>
      <c r="K4" s="6">
        <f t="shared" si="0"/>
        <v>9</v>
      </c>
      <c r="L4" s="84">
        <f t="shared" si="0"/>
        <v>9</v>
      </c>
      <c r="M4" s="84">
        <f t="shared" si="0"/>
        <v>0</v>
      </c>
      <c r="N4" s="6">
        <f t="shared" si="0"/>
        <v>0</v>
      </c>
      <c r="O4" s="6">
        <f t="shared" si="0"/>
        <v>9</v>
      </c>
      <c r="P4" s="6">
        <f t="shared" si="0"/>
        <v>9</v>
      </c>
      <c r="Q4" s="84">
        <f t="shared" si="0"/>
        <v>9</v>
      </c>
      <c r="R4" s="6">
        <f t="shared" si="0"/>
        <v>9</v>
      </c>
      <c r="S4" s="84">
        <f t="shared" si="0"/>
        <v>9</v>
      </c>
      <c r="T4" s="84">
        <f t="shared" si="0"/>
        <v>0</v>
      </c>
      <c r="U4" s="6">
        <f t="shared" si="0"/>
        <v>0</v>
      </c>
      <c r="V4" s="6">
        <f t="shared" si="0"/>
        <v>9</v>
      </c>
      <c r="W4" s="6">
        <f t="shared" si="0"/>
        <v>9</v>
      </c>
      <c r="X4" s="84">
        <f t="shared" si="0"/>
        <v>9</v>
      </c>
      <c r="Y4" s="6">
        <f t="shared" si="0"/>
        <v>9</v>
      </c>
      <c r="Z4" s="6">
        <f t="shared" si="0"/>
        <v>9</v>
      </c>
      <c r="AA4" s="6">
        <f t="shared" si="0"/>
        <v>0</v>
      </c>
      <c r="AB4" s="6">
        <f t="shared" si="0"/>
        <v>0</v>
      </c>
      <c r="AC4" s="6">
        <f t="shared" si="0"/>
        <v>9</v>
      </c>
      <c r="AD4" s="6">
        <f t="shared" si="0"/>
        <v>9</v>
      </c>
      <c r="AE4" s="6">
        <f t="shared" si="0"/>
        <v>9</v>
      </c>
      <c r="AF4" s="6">
        <f t="shared" si="0"/>
        <v>9</v>
      </c>
      <c r="AG4" s="6">
        <f t="shared" si="0"/>
        <v>9</v>
      </c>
      <c r="AH4" s="6">
        <f t="shared" si="0"/>
        <v>0</v>
      </c>
      <c r="AI4" s="6">
        <f t="shared" si="0"/>
        <v>0</v>
      </c>
      <c r="AJ4" s="7">
        <f t="shared" si="0"/>
        <v>9</v>
      </c>
      <c r="AK4" s="186"/>
      <c r="AL4" s="187"/>
      <c r="AM4" s="190" t="s">
        <v>94</v>
      </c>
      <c r="AN4" s="190"/>
      <c r="AO4" s="22"/>
      <c r="AP4" s="61"/>
      <c r="AQ4" s="33"/>
      <c r="AR4" s="33"/>
      <c r="AS4" s="32"/>
      <c r="AT4" s="32"/>
      <c r="AU4" s="32"/>
      <c r="AV4" s="32"/>
      <c r="AW4" s="32"/>
      <c r="AX4" s="32"/>
      <c r="AY4" s="32"/>
      <c r="AZ4" s="32"/>
      <c r="BA4" s="32"/>
    </row>
    <row r="5" spans="1:53" ht="15" thickBot="1" x14ac:dyDescent="0.4">
      <c r="A5" s="32"/>
      <c r="B5" s="191" t="s">
        <v>76</v>
      </c>
      <c r="C5" s="192"/>
      <c r="D5" s="10">
        <f>AVERAGE(F5:AJ5)</f>
        <v>1.524193548387097</v>
      </c>
      <c r="E5" s="46"/>
      <c r="F5" s="12">
        <f t="shared" ref="F5:AJ5" si="1">SUM(F9:F17)</f>
        <v>0</v>
      </c>
      <c r="G5" s="13">
        <f t="shared" si="1"/>
        <v>0</v>
      </c>
      <c r="H5" s="13">
        <f t="shared" si="1"/>
        <v>2.2500000000000004</v>
      </c>
      <c r="I5" s="13">
        <f t="shared" si="1"/>
        <v>2.2500000000000004</v>
      </c>
      <c r="J5" s="13">
        <f t="shared" si="1"/>
        <v>2.2500000000000004</v>
      </c>
      <c r="K5" s="13">
        <f t="shared" si="1"/>
        <v>2.2500000000000004</v>
      </c>
      <c r="L5" s="13">
        <f t="shared" si="1"/>
        <v>2.2500000000000004</v>
      </c>
      <c r="M5" s="13">
        <f t="shared" si="1"/>
        <v>0</v>
      </c>
      <c r="N5" s="13">
        <f t="shared" si="1"/>
        <v>0</v>
      </c>
      <c r="O5" s="13">
        <f t="shared" si="1"/>
        <v>2.2500000000000004</v>
      </c>
      <c r="P5" s="13">
        <f t="shared" si="1"/>
        <v>2.2500000000000004</v>
      </c>
      <c r="Q5" s="13">
        <f t="shared" si="1"/>
        <v>2.2500000000000004</v>
      </c>
      <c r="R5" s="13">
        <f t="shared" si="1"/>
        <v>2.2500000000000004</v>
      </c>
      <c r="S5" s="13">
        <f t="shared" si="1"/>
        <v>2.2500000000000004</v>
      </c>
      <c r="T5" s="13">
        <f t="shared" si="1"/>
        <v>0</v>
      </c>
      <c r="U5" s="13">
        <f t="shared" si="1"/>
        <v>0</v>
      </c>
      <c r="V5" s="13">
        <f t="shared" si="1"/>
        <v>2.2500000000000004</v>
      </c>
      <c r="W5" s="13">
        <f t="shared" si="1"/>
        <v>2.2500000000000004</v>
      </c>
      <c r="X5" s="13">
        <f t="shared" si="1"/>
        <v>2.2500000000000004</v>
      </c>
      <c r="Y5" s="13">
        <f t="shared" si="1"/>
        <v>2.2500000000000004</v>
      </c>
      <c r="Z5" s="13">
        <f t="shared" si="1"/>
        <v>2.2500000000000004</v>
      </c>
      <c r="AA5" s="13">
        <f t="shared" si="1"/>
        <v>0</v>
      </c>
      <c r="AB5" s="13">
        <f t="shared" si="1"/>
        <v>0</v>
      </c>
      <c r="AC5" s="13">
        <f t="shared" si="1"/>
        <v>2.2500000000000004</v>
      </c>
      <c r="AD5" s="13">
        <f t="shared" si="1"/>
        <v>2.2500000000000004</v>
      </c>
      <c r="AE5" s="13">
        <f t="shared" si="1"/>
        <v>2.2500000000000004</v>
      </c>
      <c r="AF5" s="13">
        <f t="shared" si="1"/>
        <v>2.2500000000000004</v>
      </c>
      <c r="AG5" s="13">
        <f t="shared" si="1"/>
        <v>2.2500000000000004</v>
      </c>
      <c r="AH5" s="13">
        <f t="shared" si="1"/>
        <v>0</v>
      </c>
      <c r="AI5" s="13">
        <f t="shared" si="1"/>
        <v>0</v>
      </c>
      <c r="AJ5" s="14">
        <f t="shared" si="1"/>
        <v>2.2500000000000004</v>
      </c>
      <c r="AK5" s="186"/>
      <c r="AL5" s="187"/>
      <c r="AM5" s="193" t="s">
        <v>94</v>
      </c>
      <c r="AN5" s="193"/>
      <c r="AO5" s="22"/>
      <c r="AP5" s="61"/>
      <c r="AQ5" s="33"/>
      <c r="AR5" s="33"/>
      <c r="AS5" s="32"/>
      <c r="AT5" s="32"/>
      <c r="AU5" s="32"/>
      <c r="AV5" s="32"/>
      <c r="AW5" s="32"/>
      <c r="AX5" s="32"/>
      <c r="AY5" s="32"/>
      <c r="AZ5" s="32"/>
      <c r="BA5" s="32"/>
    </row>
    <row r="6" spans="1:53" ht="46" customHeight="1" thickBot="1" x14ac:dyDescent="0.4">
      <c r="A6" s="33"/>
      <c r="B6" s="177" t="s">
        <v>87</v>
      </c>
      <c r="C6" s="178"/>
      <c r="D6" s="48" t="s">
        <v>88</v>
      </c>
      <c r="E6" s="90" t="s">
        <v>89</v>
      </c>
      <c r="F6" s="179" t="s">
        <v>90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1"/>
      <c r="AK6" s="91"/>
      <c r="AL6" s="92"/>
      <c r="AM6" s="22"/>
      <c r="AN6" s="182" t="s">
        <v>103</v>
      </c>
      <c r="AO6" s="182"/>
      <c r="AP6" s="182"/>
      <c r="AQ6" s="182"/>
      <c r="AR6" s="33"/>
      <c r="AS6" s="32"/>
      <c r="AT6" s="32"/>
      <c r="AU6" s="32"/>
      <c r="AV6" s="32"/>
      <c r="AW6" s="32"/>
      <c r="AX6" s="32"/>
      <c r="AY6" s="32"/>
      <c r="AZ6" s="32"/>
      <c r="BA6" s="32"/>
    </row>
    <row r="7" spans="1:53" ht="15.5" customHeight="1" thickBot="1" x14ac:dyDescent="0.4">
      <c r="A7" s="32"/>
      <c r="B7" s="90"/>
      <c r="C7" s="85"/>
      <c r="D7" s="48"/>
      <c r="E7" s="90"/>
      <c r="F7" s="86">
        <f>WEEKDAY(F8)</f>
        <v>6</v>
      </c>
      <c r="G7" s="86">
        <f t="shared" ref="G7:AJ7" si="2">WEEKDAY(G8)</f>
        <v>7</v>
      </c>
      <c r="H7" s="86">
        <f t="shared" si="2"/>
        <v>1</v>
      </c>
      <c r="I7" s="86">
        <f t="shared" si="2"/>
        <v>2</v>
      </c>
      <c r="J7" s="86">
        <f t="shared" si="2"/>
        <v>3</v>
      </c>
      <c r="K7" s="86">
        <f t="shared" si="2"/>
        <v>4</v>
      </c>
      <c r="L7" s="86">
        <f t="shared" si="2"/>
        <v>5</v>
      </c>
      <c r="M7" s="86">
        <f t="shared" si="2"/>
        <v>6</v>
      </c>
      <c r="N7" s="86">
        <f t="shared" si="2"/>
        <v>7</v>
      </c>
      <c r="O7" s="86">
        <f t="shared" si="2"/>
        <v>1</v>
      </c>
      <c r="P7" s="86">
        <f t="shared" si="2"/>
        <v>2</v>
      </c>
      <c r="Q7" s="86">
        <f t="shared" si="2"/>
        <v>3</v>
      </c>
      <c r="R7" s="86">
        <f t="shared" si="2"/>
        <v>4</v>
      </c>
      <c r="S7" s="86">
        <f t="shared" si="2"/>
        <v>5</v>
      </c>
      <c r="T7" s="86">
        <f t="shared" si="2"/>
        <v>6</v>
      </c>
      <c r="U7" s="86">
        <f t="shared" si="2"/>
        <v>7</v>
      </c>
      <c r="V7" s="86">
        <f t="shared" si="2"/>
        <v>1</v>
      </c>
      <c r="W7" s="86">
        <f t="shared" si="2"/>
        <v>2</v>
      </c>
      <c r="X7" s="86">
        <f t="shared" si="2"/>
        <v>3</v>
      </c>
      <c r="Y7" s="86">
        <f t="shared" si="2"/>
        <v>4</v>
      </c>
      <c r="Z7" s="86">
        <f t="shared" si="2"/>
        <v>5</v>
      </c>
      <c r="AA7" s="86">
        <f t="shared" si="2"/>
        <v>6</v>
      </c>
      <c r="AB7" s="86">
        <f t="shared" si="2"/>
        <v>7</v>
      </c>
      <c r="AC7" s="86">
        <f t="shared" si="2"/>
        <v>1</v>
      </c>
      <c r="AD7" s="86">
        <f t="shared" si="2"/>
        <v>2</v>
      </c>
      <c r="AE7" s="86">
        <f t="shared" si="2"/>
        <v>3</v>
      </c>
      <c r="AF7" s="86">
        <f t="shared" si="2"/>
        <v>4</v>
      </c>
      <c r="AG7" s="86">
        <f t="shared" si="2"/>
        <v>5</v>
      </c>
      <c r="AH7" s="86">
        <f t="shared" si="2"/>
        <v>6</v>
      </c>
      <c r="AI7" s="86">
        <f t="shared" si="2"/>
        <v>7</v>
      </c>
      <c r="AJ7" s="86">
        <f t="shared" si="2"/>
        <v>1</v>
      </c>
      <c r="AK7" s="91"/>
      <c r="AL7" s="92"/>
      <c r="AM7" s="22"/>
      <c r="AN7" s="183"/>
      <c r="AO7" s="183"/>
      <c r="AP7" s="183"/>
      <c r="AQ7" s="183"/>
      <c r="AR7" s="33"/>
      <c r="AS7" s="32"/>
      <c r="AT7" s="32"/>
      <c r="AU7" s="32"/>
      <c r="AV7" s="32"/>
      <c r="AW7" s="32"/>
      <c r="AX7" s="32"/>
      <c r="AY7" s="32"/>
      <c r="AZ7" s="32"/>
      <c r="BA7" s="32"/>
    </row>
    <row r="8" spans="1:53" ht="51" customHeight="1" thickBot="1" x14ac:dyDescent="0.4">
      <c r="A8" s="32"/>
      <c r="B8" s="50" t="s">
        <v>77</v>
      </c>
      <c r="C8" s="49" t="s">
        <v>78</v>
      </c>
      <c r="D8" s="50" t="s">
        <v>79</v>
      </c>
      <c r="E8" s="53" t="s">
        <v>80</v>
      </c>
      <c r="F8" s="93">
        <f>DATE($C$2+2020,$B$2,1)</f>
        <v>44652</v>
      </c>
      <c r="G8" s="93">
        <f>DATE($C$2+2020,$B$2,2)</f>
        <v>44653</v>
      </c>
      <c r="H8" s="93">
        <f>DATE($C$2+2020,$B$2,3)</f>
        <v>44654</v>
      </c>
      <c r="I8" s="93">
        <f>DATE($C$2+2020,$B$2,4)</f>
        <v>44655</v>
      </c>
      <c r="J8" s="93">
        <f>DATE($C$2+2020,$B$2,5)</f>
        <v>44656</v>
      </c>
      <c r="K8" s="93">
        <f>DATE($C$2+2020,$B$2,6)</f>
        <v>44657</v>
      </c>
      <c r="L8" s="93">
        <f>DATE($C$2+2020,$B$2,7)</f>
        <v>44658</v>
      </c>
      <c r="M8" s="93">
        <f>DATE($C$2+2020,$B$2,8)</f>
        <v>44659</v>
      </c>
      <c r="N8" s="93">
        <f>DATE($C$2+2020,$B$2,9)</f>
        <v>44660</v>
      </c>
      <c r="O8" s="93">
        <f>DATE($C$2+2020,$B$2,10)</f>
        <v>44661</v>
      </c>
      <c r="P8" s="93">
        <f>DATE($C$2+2020,$B$2,11)</f>
        <v>44662</v>
      </c>
      <c r="Q8" s="93">
        <f>DATE($C$2+2020,$B$2,12)</f>
        <v>44663</v>
      </c>
      <c r="R8" s="93">
        <f>DATE($C$2+2020,$B$2,13)</f>
        <v>44664</v>
      </c>
      <c r="S8" s="93">
        <f>DATE($C$2+2020,$B$2,14)</f>
        <v>44665</v>
      </c>
      <c r="T8" s="93">
        <f>DATE($C$2+2020,$B$2,15)</f>
        <v>44666</v>
      </c>
      <c r="U8" s="93">
        <f>DATE($C$2+2020,$B$2,16)</f>
        <v>44667</v>
      </c>
      <c r="V8" s="93">
        <f>DATE($C$2+2020,$B$2,17)</f>
        <v>44668</v>
      </c>
      <c r="W8" s="93">
        <f>DATE($C$2+2020,$B$2,18)</f>
        <v>44669</v>
      </c>
      <c r="X8" s="93">
        <f>DATE($C$2+2020,$B$2,19)</f>
        <v>44670</v>
      </c>
      <c r="Y8" s="93">
        <f>DATE($C$2+2020,$B$2,20)</f>
        <v>44671</v>
      </c>
      <c r="Z8" s="93">
        <f>DATE($C$2+2020,$B$2,21)</f>
        <v>44672</v>
      </c>
      <c r="AA8" s="93">
        <f>DATE($C$2+2020,$B$2,22)</f>
        <v>44673</v>
      </c>
      <c r="AB8" s="93">
        <f>DATE($C$2+2020,$B$2,23)</f>
        <v>44674</v>
      </c>
      <c r="AC8" s="93">
        <f>DATE($C$2+2020,$B$2,24)</f>
        <v>44675</v>
      </c>
      <c r="AD8" s="93">
        <f>DATE($C$2+2020,$B$2,25)</f>
        <v>44676</v>
      </c>
      <c r="AE8" s="93">
        <f>DATE($C$2+2020,$B$2,26)</f>
        <v>44677</v>
      </c>
      <c r="AF8" s="93">
        <f>DATE($C$2+2020,$B$2,27)</f>
        <v>44678</v>
      </c>
      <c r="AG8" s="93">
        <f>DATE($C$2+2020,$B$2,28)</f>
        <v>44679</v>
      </c>
      <c r="AH8" s="93">
        <f>DATE($C$2+2020,$B$2,29)</f>
        <v>44680</v>
      </c>
      <c r="AI8" s="93">
        <f>DATE($C$2+2020,$B$2,30)</f>
        <v>44681</v>
      </c>
      <c r="AJ8" s="93">
        <f>DATE($C$2+2020,$B$2,31)</f>
        <v>44682</v>
      </c>
      <c r="AK8" s="3"/>
      <c r="AL8" s="3"/>
      <c r="AM8" s="151" t="s">
        <v>81</v>
      </c>
      <c r="AN8" s="152" t="s">
        <v>82</v>
      </c>
      <c r="AO8" s="152"/>
      <c r="AP8" s="153" t="s">
        <v>83</v>
      </c>
      <c r="AQ8" s="194" t="s">
        <v>84</v>
      </c>
      <c r="AR8" s="195"/>
      <c r="AS8" s="32"/>
      <c r="AT8" s="32"/>
      <c r="AU8" s="32"/>
      <c r="AV8" s="32"/>
      <c r="AW8" s="32"/>
      <c r="AX8" s="32"/>
      <c r="AY8" s="32"/>
      <c r="AZ8" s="32"/>
      <c r="BA8" s="32"/>
    </row>
    <row r="9" spans="1:53" x14ac:dyDescent="0.35">
      <c r="A9" s="32"/>
      <c r="B9" s="88" t="s">
        <v>85</v>
      </c>
      <c r="C9" s="89" t="s">
        <v>85</v>
      </c>
      <c r="D9" s="88" t="s">
        <v>57</v>
      </c>
      <c r="E9" s="88" t="s">
        <v>62</v>
      </c>
      <c r="F9" s="94" t="str" cm="1">
        <f t="array" ref="F9">_xlfn.IFS(F$7=6," ",F$7=7," ",F$7=1,'CHAMPS NECESSAIRES'!$D$14,F$7=2,'CHAMPS NECESSAIRES'!$D$14,F$7=3,'CHAMPS NECESSAIRES'!$D$14,F$7=4,'CHAMPS NECESSAIRES'!$D$14,F$7=5,'CHAMPS NECESSAIRES'!$D$14)</f>
        <v xml:space="preserve"> </v>
      </c>
      <c r="G9" s="94" t="str" cm="1">
        <f t="array" ref="G9">_xlfn.IFS(G$7=6," ",G$7=7," ",G$7=1,'CHAMPS NECESSAIRES'!$D$14,G$7=2,'CHAMPS NECESSAIRES'!$D$14,G$7=3,'CHAMPS NECESSAIRES'!$D$14,G$7=4,'CHAMPS NECESSAIRES'!$D$14,G$7=5,'CHAMPS NECESSAIRES'!$D$14)</f>
        <v xml:space="preserve"> </v>
      </c>
      <c r="H9" s="94" cm="1">
        <f t="array" ref="H9">_xlfn.IFS(H$7=6," ",H$7=7," ",H$7=1,'CHAMPS NECESSAIRES'!$D$14,H$7=2,'CHAMPS NECESSAIRES'!$D$14,H$7=3,'CHAMPS NECESSAIRES'!$D$14,H$7=4,'CHAMPS NECESSAIRES'!$D$14,H$7=5,'CHAMPS NECESSAIRES'!$D$14)</f>
        <v>0.25000000000000006</v>
      </c>
      <c r="I9" s="94" cm="1">
        <f t="array" ref="I9">_xlfn.IFS(I$7=6," ",I$7=7," ",I$7=1,'CHAMPS NECESSAIRES'!$D$14,I$7=2,'CHAMPS NECESSAIRES'!$D$14,I$7=3,'CHAMPS NECESSAIRES'!$D$14,I$7=4,'CHAMPS NECESSAIRES'!$D$14,I$7=5,'CHAMPS NECESSAIRES'!$D$14)</f>
        <v>0.25000000000000006</v>
      </c>
      <c r="J9" s="94" cm="1">
        <f t="array" ref="J9">_xlfn.IFS(J$7=6," ",J$7=7," ",J$7=1,'CHAMPS NECESSAIRES'!$D$14,J$7=2,'CHAMPS NECESSAIRES'!$D$14,J$7=3,'CHAMPS NECESSAIRES'!$D$14,J$7=4,'CHAMPS NECESSAIRES'!$D$14,J$7=5,'CHAMPS NECESSAIRES'!$D$14)</f>
        <v>0.25000000000000006</v>
      </c>
      <c r="K9" s="94" cm="1">
        <f t="array" ref="K9">_xlfn.IFS(K$7=6," ",K$7=7," ",K$7=1,'CHAMPS NECESSAIRES'!$D$14,K$7=2,'CHAMPS NECESSAIRES'!$D$14,K$7=3,'CHAMPS NECESSAIRES'!$D$14,K$7=4,'CHAMPS NECESSAIRES'!$D$14,K$7=5,'CHAMPS NECESSAIRES'!$D$14)</f>
        <v>0.25000000000000006</v>
      </c>
      <c r="L9" s="94" cm="1">
        <f t="array" ref="L9">_xlfn.IFS(L$7=6," ",L$7=7," ",L$7=1,'CHAMPS NECESSAIRES'!$D$14,L$7=2,'CHAMPS NECESSAIRES'!$D$14,L$7=3,'CHAMPS NECESSAIRES'!$D$14,L$7=4,'CHAMPS NECESSAIRES'!$D$14,L$7=5,'CHAMPS NECESSAIRES'!$D$14)</f>
        <v>0.25000000000000006</v>
      </c>
      <c r="M9" s="94" t="str" cm="1">
        <f t="array" ref="M9">_xlfn.IFS(M$7=6," ",M$7=7," ",M$7=1,'CHAMPS NECESSAIRES'!$D$14,M$7=2,'CHAMPS NECESSAIRES'!$D$14,M$7=3,'CHAMPS NECESSAIRES'!$D$14,M$7=4,'CHAMPS NECESSAIRES'!$D$14,M$7=5,'CHAMPS NECESSAIRES'!$D$14)</f>
        <v xml:space="preserve"> </v>
      </c>
      <c r="N9" s="94" t="str" cm="1">
        <f t="array" ref="N9">_xlfn.IFS(N$7=6," ",N$7=7," ",N$7=1,'CHAMPS NECESSAIRES'!$D$14,N$7=2,'CHAMPS NECESSAIRES'!$D$14,N$7=3,'CHAMPS NECESSAIRES'!$D$14,N$7=4,'CHAMPS NECESSAIRES'!$D$14,N$7=5,'CHAMPS NECESSAIRES'!$D$14)</f>
        <v xml:space="preserve"> </v>
      </c>
      <c r="O9" s="94" cm="1">
        <f t="array" ref="O9">_xlfn.IFS(O$7=6," ",O$7=7," ",O$7=1,'CHAMPS NECESSAIRES'!$D$14,O$7=2,'CHAMPS NECESSAIRES'!$D$14,O$7=3,'CHAMPS NECESSAIRES'!$D$14,O$7=4,'CHAMPS NECESSAIRES'!$D$14,O$7=5,'CHAMPS NECESSAIRES'!$D$14)</f>
        <v>0.25000000000000006</v>
      </c>
      <c r="P9" s="94" cm="1">
        <f t="array" ref="P9">_xlfn.IFS(P$7=6," ",P$7=7," ",P$7=1,'CHAMPS NECESSAIRES'!$D$14,P$7=2,'CHAMPS NECESSAIRES'!$D$14,P$7=3,'CHAMPS NECESSAIRES'!$D$14,P$7=4,'CHAMPS NECESSAIRES'!$D$14,P$7=5,'CHAMPS NECESSAIRES'!$D$14)</f>
        <v>0.25000000000000006</v>
      </c>
      <c r="Q9" s="94" cm="1">
        <f t="array" ref="Q9">_xlfn.IFS(Q$7=6," ",Q$7=7," ",Q$7=1,'CHAMPS NECESSAIRES'!$D$14,Q$7=2,'CHAMPS NECESSAIRES'!$D$14,Q$7=3,'CHAMPS NECESSAIRES'!$D$14,Q$7=4,'CHAMPS NECESSAIRES'!$D$14,Q$7=5,'CHAMPS NECESSAIRES'!$D$14)</f>
        <v>0.25000000000000006</v>
      </c>
      <c r="R9" s="94" cm="1">
        <f t="array" ref="R9">_xlfn.IFS(R$7=6," ",R$7=7," ",R$7=1,'CHAMPS NECESSAIRES'!$D$14,R$7=2,'CHAMPS NECESSAIRES'!$D$14,R$7=3,'CHAMPS NECESSAIRES'!$D$14,R$7=4,'CHAMPS NECESSAIRES'!$D$14,R$7=5,'CHAMPS NECESSAIRES'!$D$14)</f>
        <v>0.25000000000000006</v>
      </c>
      <c r="S9" s="94" cm="1">
        <f t="array" ref="S9">_xlfn.IFS(S$7=6," ",S$7=7," ",S$7=1,'CHAMPS NECESSAIRES'!$D$14,S$7=2,'CHAMPS NECESSAIRES'!$D$14,S$7=3,'CHAMPS NECESSAIRES'!$D$14,S$7=4,'CHAMPS NECESSAIRES'!$D$14,S$7=5,'CHAMPS NECESSAIRES'!$D$14)</f>
        <v>0.25000000000000006</v>
      </c>
      <c r="T9" s="94" t="str" cm="1">
        <f t="array" ref="T9">_xlfn.IFS(T$7=6," ",T$7=7," ",T$7=1,'CHAMPS NECESSAIRES'!$D$14,T$7=2,'CHAMPS NECESSAIRES'!$D$14,T$7=3,'CHAMPS NECESSAIRES'!$D$14,T$7=4,'CHAMPS NECESSAIRES'!$D$14,T$7=5,'CHAMPS NECESSAIRES'!$D$14)</f>
        <v xml:space="preserve"> </v>
      </c>
      <c r="U9" s="94" t="str" cm="1">
        <f t="array" ref="U9">_xlfn.IFS(U$7=6," ",U$7=7," ",U$7=1,'CHAMPS NECESSAIRES'!$D$14,U$7=2,'CHAMPS NECESSAIRES'!$D$14,U$7=3,'CHAMPS NECESSAIRES'!$D$14,U$7=4,'CHAMPS NECESSAIRES'!$D$14,U$7=5,'CHAMPS NECESSAIRES'!$D$14)</f>
        <v xml:space="preserve"> </v>
      </c>
      <c r="V9" s="94" cm="1">
        <f t="array" ref="V9">_xlfn.IFS(V$7=6," ",V$7=7," ",V$7=1,'CHAMPS NECESSAIRES'!$D$14,V$7=2,'CHAMPS NECESSAIRES'!$D$14,V$7=3,'CHAMPS NECESSAIRES'!$D$14,V$7=4,'CHAMPS NECESSAIRES'!$D$14,V$7=5,'CHAMPS NECESSAIRES'!$D$14)</f>
        <v>0.25000000000000006</v>
      </c>
      <c r="W9" s="94" cm="1">
        <f t="array" ref="W9">_xlfn.IFS(W$7=6," ",W$7=7," ",W$7=1,'CHAMPS NECESSAIRES'!$D$14,W$7=2,'CHAMPS NECESSAIRES'!$D$14,W$7=3,'CHAMPS NECESSAIRES'!$D$14,W$7=4,'CHAMPS NECESSAIRES'!$D$14,W$7=5,'CHAMPS NECESSAIRES'!$D$14)</f>
        <v>0.25000000000000006</v>
      </c>
      <c r="X9" s="94" cm="1">
        <f t="array" ref="X9">_xlfn.IFS(X$7=6," ",X$7=7," ",X$7=1,'CHAMPS NECESSAIRES'!$D$14,X$7=2,'CHAMPS NECESSAIRES'!$D$14,X$7=3,'CHAMPS NECESSAIRES'!$D$14,X$7=4,'CHAMPS NECESSAIRES'!$D$14,X$7=5,'CHAMPS NECESSAIRES'!$D$14)</f>
        <v>0.25000000000000006</v>
      </c>
      <c r="Y9" s="94" cm="1">
        <f t="array" ref="Y9">_xlfn.IFS(Y$7=6," ",Y$7=7," ",Y$7=1,'CHAMPS NECESSAIRES'!$D$14,Y$7=2,'CHAMPS NECESSAIRES'!$D$14,Y$7=3,'CHAMPS NECESSAIRES'!$D$14,Y$7=4,'CHAMPS NECESSAIRES'!$D$14,Y$7=5,'CHAMPS NECESSAIRES'!$D$14)</f>
        <v>0.25000000000000006</v>
      </c>
      <c r="Z9" s="94" cm="1">
        <f t="array" ref="Z9">_xlfn.IFS(Z$7=6," ",Z$7=7," ",Z$7=1,'CHAMPS NECESSAIRES'!$D$14,Z$7=2,'CHAMPS NECESSAIRES'!$D$14,Z$7=3,'CHAMPS NECESSAIRES'!$D$14,Z$7=4,'CHAMPS NECESSAIRES'!$D$14,Z$7=5,'CHAMPS NECESSAIRES'!$D$14)</f>
        <v>0.25000000000000006</v>
      </c>
      <c r="AA9" s="94" t="str" cm="1">
        <f t="array" ref="AA9">_xlfn.IFS(AA$7=6," ",AA$7=7," ",AA$7=1,'CHAMPS NECESSAIRES'!$D$14,AA$7=2,'CHAMPS NECESSAIRES'!$D$14,AA$7=3,'CHAMPS NECESSAIRES'!$D$14,AA$7=4,'CHAMPS NECESSAIRES'!$D$14,AA$7=5,'CHAMPS NECESSAIRES'!$D$14)</f>
        <v xml:space="preserve"> </v>
      </c>
      <c r="AB9" s="94" t="str" cm="1">
        <f t="array" ref="AB9">_xlfn.IFS(AB$7=6," ",AB$7=7," ",AB$7=1,'CHAMPS NECESSAIRES'!$D$14,AB$7=2,'CHAMPS NECESSAIRES'!$D$14,AB$7=3,'CHAMPS NECESSAIRES'!$D$14,AB$7=4,'CHAMPS NECESSAIRES'!$D$14,AB$7=5,'CHAMPS NECESSAIRES'!$D$14)</f>
        <v xml:space="preserve"> </v>
      </c>
      <c r="AC9" s="94" cm="1">
        <f t="array" ref="AC9">_xlfn.IFS(AC$7=6," ",AC$7=7," ",AC$7=1,'CHAMPS NECESSAIRES'!$D$14,AC$7=2,'CHAMPS NECESSAIRES'!$D$14,AC$7=3,'CHAMPS NECESSAIRES'!$D$14,AC$7=4,'CHAMPS NECESSAIRES'!$D$14,AC$7=5,'CHAMPS NECESSAIRES'!$D$14)</f>
        <v>0.25000000000000006</v>
      </c>
      <c r="AD9" s="94" cm="1">
        <f t="array" ref="AD9">_xlfn.IFS(AD$7=6," ",AD$7=7," ",AD$7=1,'CHAMPS NECESSAIRES'!$D$14,AD$7=2,'CHAMPS NECESSAIRES'!$D$14,AD$7=3,'CHAMPS NECESSAIRES'!$D$14,AD$7=4,'CHAMPS NECESSAIRES'!$D$14,AD$7=5,'CHAMPS NECESSAIRES'!$D$14)</f>
        <v>0.25000000000000006</v>
      </c>
      <c r="AE9" s="94" cm="1">
        <f t="array" ref="AE9">_xlfn.IFS(AE$7=6," ",AE$7=7," ",AE$7=1,'CHAMPS NECESSAIRES'!$D$14,AE$7=2,'CHAMPS NECESSAIRES'!$D$14,AE$7=3,'CHAMPS NECESSAIRES'!$D$14,AE$7=4,'CHAMPS NECESSAIRES'!$D$14,AE$7=5,'CHAMPS NECESSAIRES'!$D$14)</f>
        <v>0.25000000000000006</v>
      </c>
      <c r="AF9" s="94" cm="1">
        <f t="array" ref="AF9">_xlfn.IFS(AF$7=6," ",AF$7=7," ",AF$7=1,'CHAMPS NECESSAIRES'!$D$14,AF$7=2,'CHAMPS NECESSAIRES'!$D$14,AF$7=3,'CHAMPS NECESSAIRES'!$D$14,AF$7=4,'CHAMPS NECESSAIRES'!$D$14,AF$7=5,'CHAMPS NECESSAIRES'!$D$14)</f>
        <v>0.25000000000000006</v>
      </c>
      <c r="AG9" s="94" cm="1">
        <f t="array" ref="AG9">_xlfn.IFS(AG$7=6," ",AG$7=7," ",AG$7=1,'CHAMPS NECESSAIRES'!$D$14,AG$7=2,'CHAMPS NECESSAIRES'!$D$14,AG$7=3,'CHAMPS NECESSAIRES'!$D$14,AG$7=4,'CHAMPS NECESSAIRES'!$D$14,AG$7=5,'CHAMPS NECESSAIRES'!$D$14)</f>
        <v>0.25000000000000006</v>
      </c>
      <c r="AH9" s="94" t="str" cm="1">
        <f t="array" ref="AH9">_xlfn.IFS(AH$7=6," ",AH$7=7," ",AH$7=1,'CHAMPS NECESSAIRES'!$D$14,AH$7=2,'CHAMPS NECESSAIRES'!$D$14,AH$7=3,'CHAMPS NECESSAIRES'!$D$14,AH$7=4,'CHAMPS NECESSAIRES'!$D$14,AH$7=5,'CHAMPS NECESSAIRES'!$D$14)</f>
        <v xml:space="preserve"> </v>
      </c>
      <c r="AI9" s="94" t="str" cm="1">
        <f t="array" ref="AI9">_xlfn.IFS(AI$7=6," ",AI$7=7," ",AI$7=1,'CHAMPS NECESSAIRES'!$D$14,AI$7=2,'CHAMPS NECESSAIRES'!$D$14,AI$7=3,'CHAMPS NECESSAIRES'!$D$14,AI$7=4,'CHAMPS NECESSAIRES'!$D$14,AI$7=5,'CHAMPS NECESSAIRES'!$D$14)</f>
        <v xml:space="preserve"> </v>
      </c>
      <c r="AJ9" s="94" cm="1">
        <f t="array" ref="AJ9">_xlfn.IFS(AJ$7=6," ",AJ$7=7," ",AJ$7=1,'CHAMPS NECESSAIRES'!$D$14,AJ$7=2,'CHAMPS NECESSAIRES'!$D$14,AJ$7=3,'CHAMPS NECESSAIRES'!$D$14,AJ$7=4,'CHAMPS NECESSAIRES'!$D$14,AJ$7=5,'CHAMPS NECESSAIRES'!$D$14)</f>
        <v>0.25000000000000006</v>
      </c>
      <c r="AK9" s="4" t="e">
        <f>(F9*24)+(G9*24)+(H9*24)+(I9*24)+(J9*24)+(M9*24)+(N9*24)+(O9*24)+(P9*24)+(Q9*24)+(T9*24)+(U9*24)+(V9*24)+(W9*24)+(X9*24)+(AA9*24)+(AB9*24)+(AC9*24)+(AD9*24)+(AJ9*24)</f>
        <v>#VALUE!</v>
      </c>
      <c r="AL9" s="5" t="e">
        <f>AK9/24</f>
        <v>#VALUE!</v>
      </c>
      <c r="AM9" s="26">
        <f>SUM(F9:AJ9)</f>
        <v>5.2500000000000009</v>
      </c>
      <c r="AN9" s="27">
        <f>AM9/4</f>
        <v>1.3125000000000002</v>
      </c>
      <c r="AO9" s="28">
        <f>AN9*24</f>
        <v>31.500000000000007</v>
      </c>
      <c r="AP9" s="72">
        <f>AO9*(1-$D$3)</f>
        <v>29.925000000000004</v>
      </c>
      <c r="AQ9" s="17">
        <f t="shared" ref="AQ9:AQ17" si="3">ROUNDDOWN(AP9,-0.5)</f>
        <v>29</v>
      </c>
      <c r="AR9" s="18" t="s">
        <v>86</v>
      </c>
      <c r="AS9" s="32"/>
      <c r="AT9" s="32"/>
      <c r="AU9" s="32"/>
      <c r="AV9" s="32"/>
      <c r="AW9" s="32"/>
      <c r="AX9" s="32"/>
      <c r="AY9" s="32"/>
      <c r="AZ9" s="32"/>
      <c r="BA9" s="32"/>
    </row>
    <row r="10" spans="1:53" x14ac:dyDescent="0.35">
      <c r="A10" s="32"/>
      <c r="B10" s="51" t="s">
        <v>85</v>
      </c>
      <c r="C10" s="15" t="s">
        <v>85</v>
      </c>
      <c r="D10" s="51" t="s">
        <v>57</v>
      </c>
      <c r="E10" s="51" t="s">
        <v>62</v>
      </c>
      <c r="F10" s="94" t="str" cm="1">
        <f t="array" ref="F10">_xlfn.IFS(F$7=6," ",F$7=7," ",F$7=1,'CHAMPS NECESSAIRES'!$D$14,F$7=2,'CHAMPS NECESSAIRES'!$D$14,F$7=3,'CHAMPS NECESSAIRES'!$D$14,F$7=4,'CHAMPS NECESSAIRES'!$D$14,F$7=5,'CHAMPS NECESSAIRES'!$D$14)</f>
        <v xml:space="preserve"> </v>
      </c>
      <c r="G10" s="94" t="str" cm="1">
        <f t="array" ref="G10">_xlfn.IFS(G$7=6," ",G$7=7," ",G$7=1,'CHAMPS NECESSAIRES'!$D$14,G$7=2,'CHAMPS NECESSAIRES'!$D$14,G$7=3,'CHAMPS NECESSAIRES'!$D$14,G$7=4,'CHAMPS NECESSAIRES'!$D$14,G$7=5,'CHAMPS NECESSAIRES'!$D$14)</f>
        <v xml:space="preserve"> </v>
      </c>
      <c r="H10" s="94" cm="1">
        <f t="array" ref="H10">_xlfn.IFS(H$7=6," ",H$7=7," ",H$7=1,'CHAMPS NECESSAIRES'!$D$14,H$7=2,'CHAMPS NECESSAIRES'!$D$14,H$7=3,'CHAMPS NECESSAIRES'!$D$14,H$7=4,'CHAMPS NECESSAIRES'!$D$14,H$7=5,'CHAMPS NECESSAIRES'!$D$14)</f>
        <v>0.25000000000000006</v>
      </c>
      <c r="I10" s="94" cm="1">
        <f t="array" ref="I10">_xlfn.IFS(I$7=6," ",I$7=7," ",I$7=1,'CHAMPS NECESSAIRES'!$D$14,I$7=2,'CHAMPS NECESSAIRES'!$D$14,I$7=3,'CHAMPS NECESSAIRES'!$D$14,I$7=4,'CHAMPS NECESSAIRES'!$D$14,I$7=5,'CHAMPS NECESSAIRES'!$D$14)</f>
        <v>0.25000000000000006</v>
      </c>
      <c r="J10" s="94" cm="1">
        <f t="array" ref="J10">_xlfn.IFS(J$7=6," ",J$7=7," ",J$7=1,'CHAMPS NECESSAIRES'!$D$14,J$7=2,'CHAMPS NECESSAIRES'!$D$14,J$7=3,'CHAMPS NECESSAIRES'!$D$14,J$7=4,'CHAMPS NECESSAIRES'!$D$14,J$7=5,'CHAMPS NECESSAIRES'!$D$14)</f>
        <v>0.25000000000000006</v>
      </c>
      <c r="K10" s="94" cm="1">
        <f t="array" ref="K10">_xlfn.IFS(K$7=6," ",K$7=7," ",K$7=1,'CHAMPS NECESSAIRES'!$D$14,K$7=2,'CHAMPS NECESSAIRES'!$D$14,K$7=3,'CHAMPS NECESSAIRES'!$D$14,K$7=4,'CHAMPS NECESSAIRES'!$D$14,K$7=5,'CHAMPS NECESSAIRES'!$D$14)</f>
        <v>0.25000000000000006</v>
      </c>
      <c r="L10" s="94" cm="1">
        <f t="array" ref="L10">_xlfn.IFS(L$7=6," ",L$7=7," ",L$7=1,'CHAMPS NECESSAIRES'!$D$14,L$7=2,'CHAMPS NECESSAIRES'!$D$14,L$7=3,'CHAMPS NECESSAIRES'!$D$14,L$7=4,'CHAMPS NECESSAIRES'!$D$14,L$7=5,'CHAMPS NECESSAIRES'!$D$14)</f>
        <v>0.25000000000000006</v>
      </c>
      <c r="M10" s="94" t="str" cm="1">
        <f t="array" ref="M10">_xlfn.IFS(M$7=6," ",M$7=7," ",M$7=1,'CHAMPS NECESSAIRES'!$D$14,M$7=2,'CHAMPS NECESSAIRES'!$D$14,M$7=3,'CHAMPS NECESSAIRES'!$D$14,M$7=4,'CHAMPS NECESSAIRES'!$D$14,M$7=5,'CHAMPS NECESSAIRES'!$D$14)</f>
        <v xml:space="preserve"> </v>
      </c>
      <c r="N10" s="94" t="str" cm="1">
        <f t="array" ref="N10">_xlfn.IFS(N$7=6," ",N$7=7," ",N$7=1,'CHAMPS NECESSAIRES'!$D$14,N$7=2,'CHAMPS NECESSAIRES'!$D$14,N$7=3,'CHAMPS NECESSAIRES'!$D$14,N$7=4,'CHAMPS NECESSAIRES'!$D$14,N$7=5,'CHAMPS NECESSAIRES'!$D$14)</f>
        <v xml:space="preserve"> </v>
      </c>
      <c r="O10" s="94" cm="1">
        <f t="array" ref="O10">_xlfn.IFS(O$7=6," ",O$7=7," ",O$7=1,'CHAMPS NECESSAIRES'!$D$14,O$7=2,'CHAMPS NECESSAIRES'!$D$14,O$7=3,'CHAMPS NECESSAIRES'!$D$14,O$7=4,'CHAMPS NECESSAIRES'!$D$14,O$7=5,'CHAMPS NECESSAIRES'!$D$14)</f>
        <v>0.25000000000000006</v>
      </c>
      <c r="P10" s="94" cm="1">
        <f t="array" ref="P10">_xlfn.IFS(P$7=6," ",P$7=7," ",P$7=1,'CHAMPS NECESSAIRES'!$D$14,P$7=2,'CHAMPS NECESSAIRES'!$D$14,P$7=3,'CHAMPS NECESSAIRES'!$D$14,P$7=4,'CHAMPS NECESSAIRES'!$D$14,P$7=5,'CHAMPS NECESSAIRES'!$D$14)</f>
        <v>0.25000000000000006</v>
      </c>
      <c r="Q10" s="94" cm="1">
        <f t="array" ref="Q10">_xlfn.IFS(Q$7=6," ",Q$7=7," ",Q$7=1,'CHAMPS NECESSAIRES'!$D$14,Q$7=2,'CHAMPS NECESSAIRES'!$D$14,Q$7=3,'CHAMPS NECESSAIRES'!$D$14,Q$7=4,'CHAMPS NECESSAIRES'!$D$14,Q$7=5,'CHAMPS NECESSAIRES'!$D$14)</f>
        <v>0.25000000000000006</v>
      </c>
      <c r="R10" s="94" cm="1">
        <f t="array" ref="R10">_xlfn.IFS(R$7=6," ",R$7=7," ",R$7=1,'CHAMPS NECESSAIRES'!$D$14,R$7=2,'CHAMPS NECESSAIRES'!$D$14,R$7=3,'CHAMPS NECESSAIRES'!$D$14,R$7=4,'CHAMPS NECESSAIRES'!$D$14,R$7=5,'CHAMPS NECESSAIRES'!$D$14)</f>
        <v>0.25000000000000006</v>
      </c>
      <c r="S10" s="94" cm="1">
        <f t="array" ref="S10">_xlfn.IFS(S$7=6," ",S$7=7," ",S$7=1,'CHAMPS NECESSAIRES'!$D$14,S$7=2,'CHAMPS NECESSAIRES'!$D$14,S$7=3,'CHAMPS NECESSAIRES'!$D$14,S$7=4,'CHAMPS NECESSAIRES'!$D$14,S$7=5,'CHAMPS NECESSAIRES'!$D$14)</f>
        <v>0.25000000000000006</v>
      </c>
      <c r="T10" s="94" t="str" cm="1">
        <f t="array" ref="T10">_xlfn.IFS(T$7=6," ",T$7=7," ",T$7=1,'CHAMPS NECESSAIRES'!$D$14,T$7=2,'CHAMPS NECESSAIRES'!$D$14,T$7=3,'CHAMPS NECESSAIRES'!$D$14,T$7=4,'CHAMPS NECESSAIRES'!$D$14,T$7=5,'CHAMPS NECESSAIRES'!$D$14)</f>
        <v xml:space="preserve"> </v>
      </c>
      <c r="U10" s="94" t="str" cm="1">
        <f t="array" ref="U10">_xlfn.IFS(U$7=6," ",U$7=7," ",U$7=1,'CHAMPS NECESSAIRES'!$D$14,U$7=2,'CHAMPS NECESSAIRES'!$D$14,U$7=3,'CHAMPS NECESSAIRES'!$D$14,U$7=4,'CHAMPS NECESSAIRES'!$D$14,U$7=5,'CHAMPS NECESSAIRES'!$D$14)</f>
        <v xml:space="preserve"> </v>
      </c>
      <c r="V10" s="94" cm="1">
        <f t="array" ref="V10">_xlfn.IFS(V$7=6," ",V$7=7," ",V$7=1,'CHAMPS NECESSAIRES'!$D$14,V$7=2,'CHAMPS NECESSAIRES'!$D$14,V$7=3,'CHAMPS NECESSAIRES'!$D$14,V$7=4,'CHAMPS NECESSAIRES'!$D$14,V$7=5,'CHAMPS NECESSAIRES'!$D$14)</f>
        <v>0.25000000000000006</v>
      </c>
      <c r="W10" s="94" cm="1">
        <f t="array" ref="W10">_xlfn.IFS(W$7=6," ",W$7=7," ",W$7=1,'CHAMPS NECESSAIRES'!$D$14,W$7=2,'CHAMPS NECESSAIRES'!$D$14,W$7=3,'CHAMPS NECESSAIRES'!$D$14,W$7=4,'CHAMPS NECESSAIRES'!$D$14,W$7=5,'CHAMPS NECESSAIRES'!$D$14)</f>
        <v>0.25000000000000006</v>
      </c>
      <c r="X10" s="94" cm="1">
        <f t="array" ref="X10">_xlfn.IFS(X$7=6," ",X$7=7," ",X$7=1,'CHAMPS NECESSAIRES'!$D$14,X$7=2,'CHAMPS NECESSAIRES'!$D$14,X$7=3,'CHAMPS NECESSAIRES'!$D$14,X$7=4,'CHAMPS NECESSAIRES'!$D$14,X$7=5,'CHAMPS NECESSAIRES'!$D$14)</f>
        <v>0.25000000000000006</v>
      </c>
      <c r="Y10" s="94" cm="1">
        <f t="array" ref="Y10">_xlfn.IFS(Y$7=6," ",Y$7=7," ",Y$7=1,'CHAMPS NECESSAIRES'!$D$14,Y$7=2,'CHAMPS NECESSAIRES'!$D$14,Y$7=3,'CHAMPS NECESSAIRES'!$D$14,Y$7=4,'CHAMPS NECESSAIRES'!$D$14,Y$7=5,'CHAMPS NECESSAIRES'!$D$14)</f>
        <v>0.25000000000000006</v>
      </c>
      <c r="Z10" s="94" cm="1">
        <f t="array" ref="Z10">_xlfn.IFS(Z$7=6," ",Z$7=7," ",Z$7=1,'CHAMPS NECESSAIRES'!$D$14,Z$7=2,'CHAMPS NECESSAIRES'!$D$14,Z$7=3,'CHAMPS NECESSAIRES'!$D$14,Z$7=4,'CHAMPS NECESSAIRES'!$D$14,Z$7=5,'CHAMPS NECESSAIRES'!$D$14)</f>
        <v>0.25000000000000006</v>
      </c>
      <c r="AA10" s="94" t="str" cm="1">
        <f t="array" ref="AA10">_xlfn.IFS(AA$7=6," ",AA$7=7," ",AA$7=1,'CHAMPS NECESSAIRES'!$D$14,AA$7=2,'CHAMPS NECESSAIRES'!$D$14,AA$7=3,'CHAMPS NECESSAIRES'!$D$14,AA$7=4,'CHAMPS NECESSAIRES'!$D$14,AA$7=5,'CHAMPS NECESSAIRES'!$D$14)</f>
        <v xml:space="preserve"> </v>
      </c>
      <c r="AB10" s="94" t="str" cm="1">
        <f t="array" ref="AB10">_xlfn.IFS(AB$7=6," ",AB$7=7," ",AB$7=1,'CHAMPS NECESSAIRES'!$D$14,AB$7=2,'CHAMPS NECESSAIRES'!$D$14,AB$7=3,'CHAMPS NECESSAIRES'!$D$14,AB$7=4,'CHAMPS NECESSAIRES'!$D$14,AB$7=5,'CHAMPS NECESSAIRES'!$D$14)</f>
        <v xml:space="preserve"> </v>
      </c>
      <c r="AC10" s="94" cm="1">
        <f t="array" ref="AC10">_xlfn.IFS(AC$7=6," ",AC$7=7," ",AC$7=1,'CHAMPS NECESSAIRES'!$D$14,AC$7=2,'CHAMPS NECESSAIRES'!$D$14,AC$7=3,'CHAMPS NECESSAIRES'!$D$14,AC$7=4,'CHAMPS NECESSAIRES'!$D$14,AC$7=5,'CHAMPS NECESSAIRES'!$D$14)</f>
        <v>0.25000000000000006</v>
      </c>
      <c r="AD10" s="94" cm="1">
        <f t="array" ref="AD10">_xlfn.IFS(AD$7=6," ",AD$7=7," ",AD$7=1,'CHAMPS NECESSAIRES'!$D$14,AD$7=2,'CHAMPS NECESSAIRES'!$D$14,AD$7=3,'CHAMPS NECESSAIRES'!$D$14,AD$7=4,'CHAMPS NECESSAIRES'!$D$14,AD$7=5,'CHAMPS NECESSAIRES'!$D$14)</f>
        <v>0.25000000000000006</v>
      </c>
      <c r="AE10" s="94" cm="1">
        <f t="array" ref="AE10">_xlfn.IFS(AE$7=6," ",AE$7=7," ",AE$7=1,'CHAMPS NECESSAIRES'!$D$14,AE$7=2,'CHAMPS NECESSAIRES'!$D$14,AE$7=3,'CHAMPS NECESSAIRES'!$D$14,AE$7=4,'CHAMPS NECESSAIRES'!$D$14,AE$7=5,'CHAMPS NECESSAIRES'!$D$14)</f>
        <v>0.25000000000000006</v>
      </c>
      <c r="AF10" s="94" cm="1">
        <f t="array" ref="AF10">_xlfn.IFS(AF$7=6," ",AF$7=7," ",AF$7=1,'CHAMPS NECESSAIRES'!$D$14,AF$7=2,'CHAMPS NECESSAIRES'!$D$14,AF$7=3,'CHAMPS NECESSAIRES'!$D$14,AF$7=4,'CHAMPS NECESSAIRES'!$D$14,AF$7=5,'CHAMPS NECESSAIRES'!$D$14)</f>
        <v>0.25000000000000006</v>
      </c>
      <c r="AG10" s="94" cm="1">
        <f t="array" ref="AG10">_xlfn.IFS(AG$7=6," ",AG$7=7," ",AG$7=1,'CHAMPS NECESSAIRES'!$D$14,AG$7=2,'CHAMPS NECESSAIRES'!$D$14,AG$7=3,'CHAMPS NECESSAIRES'!$D$14,AG$7=4,'CHAMPS NECESSAIRES'!$D$14,AG$7=5,'CHAMPS NECESSAIRES'!$D$14)</f>
        <v>0.25000000000000006</v>
      </c>
      <c r="AH10" s="94" t="str" cm="1">
        <f t="array" ref="AH10">_xlfn.IFS(AH$7=6," ",AH$7=7," ",AH$7=1,'CHAMPS NECESSAIRES'!$D$14,AH$7=2,'CHAMPS NECESSAIRES'!$D$14,AH$7=3,'CHAMPS NECESSAIRES'!$D$14,AH$7=4,'CHAMPS NECESSAIRES'!$D$14,AH$7=5,'CHAMPS NECESSAIRES'!$D$14)</f>
        <v xml:space="preserve"> </v>
      </c>
      <c r="AI10" s="94" t="str" cm="1">
        <f t="array" ref="AI10">_xlfn.IFS(AI$7=6," ",AI$7=7," ",AI$7=1,'CHAMPS NECESSAIRES'!$D$14,AI$7=2,'CHAMPS NECESSAIRES'!$D$14,AI$7=3,'CHAMPS NECESSAIRES'!$D$14,AI$7=4,'CHAMPS NECESSAIRES'!$D$14,AI$7=5,'CHAMPS NECESSAIRES'!$D$14)</f>
        <v xml:space="preserve"> </v>
      </c>
      <c r="AJ10" s="94" cm="1">
        <f t="array" ref="AJ10">_xlfn.IFS(AJ$7=6," ",AJ$7=7," ",AJ$7=1,'CHAMPS NECESSAIRES'!$D$14,AJ$7=2,'CHAMPS NECESSAIRES'!$D$14,AJ$7=3,'CHAMPS NECESSAIRES'!$D$14,AJ$7=4,'CHAMPS NECESSAIRES'!$D$14,AJ$7=5,'CHAMPS NECESSAIRES'!$D$14)</f>
        <v>0.25000000000000006</v>
      </c>
      <c r="AK10" s="4" t="e">
        <f t="shared" ref="AK10:AK17" si="4">(F10*24)+(G10*24)+(H10*24)+(I10*24)+(J10*24)+(M10*24)+(N10*24)+(O10*24)+(P10*24)+(Q10*24)+(T10*24)+(U10*24)+(V10*24)+(W10*24)+(X10*24)+(AA10*24)+(AB10*24)+(AC10*24)+(AD10*24)+(AJ10*24)</f>
        <v>#VALUE!</v>
      </c>
      <c r="AL10" s="5" t="e">
        <f t="shared" ref="AL10:AL12" si="5">AK10/24</f>
        <v>#VALUE!</v>
      </c>
      <c r="AM10" s="26">
        <f t="shared" ref="AM10:AM17" si="6">SUM(F10:AJ10)</f>
        <v>5.2500000000000009</v>
      </c>
      <c r="AN10" s="27">
        <f t="shared" ref="AN10:AN17" si="7">AM10/4</f>
        <v>1.3125000000000002</v>
      </c>
      <c r="AO10" s="28">
        <f t="shared" ref="AO10:AO17" si="8">AN10*24</f>
        <v>31.500000000000007</v>
      </c>
      <c r="AP10" s="72">
        <f t="shared" ref="AP10:AP17" si="9">AO10*(1-$D$3)</f>
        <v>29.925000000000004</v>
      </c>
      <c r="AQ10" s="17">
        <f t="shared" si="3"/>
        <v>29</v>
      </c>
      <c r="AR10" s="18" t="s">
        <v>86</v>
      </c>
      <c r="AS10" s="32"/>
      <c r="AT10" s="32"/>
      <c r="AU10" s="32"/>
      <c r="AV10" s="32"/>
      <c r="AW10" s="32"/>
      <c r="AX10" s="32"/>
      <c r="AY10" s="32"/>
      <c r="AZ10" s="32"/>
      <c r="BA10" s="32"/>
    </row>
    <row r="11" spans="1:53" x14ac:dyDescent="0.35">
      <c r="A11" s="32"/>
      <c r="B11" s="51" t="s">
        <v>85</v>
      </c>
      <c r="C11" s="15" t="s">
        <v>85</v>
      </c>
      <c r="D11" s="51" t="s">
        <v>57</v>
      </c>
      <c r="E11" s="51" t="s">
        <v>62</v>
      </c>
      <c r="F11" s="94" t="str" cm="1">
        <f t="array" ref="F11">_xlfn.IFS(F$7=6," ",F$7=7," ",F$7=1,'CHAMPS NECESSAIRES'!$D$14,F$7=2,'CHAMPS NECESSAIRES'!$D$14,F$7=3,'CHAMPS NECESSAIRES'!$D$14,F$7=4,'CHAMPS NECESSAIRES'!$D$14,F$7=5,'CHAMPS NECESSAIRES'!$D$14)</f>
        <v xml:space="preserve"> </v>
      </c>
      <c r="G11" s="94" t="str" cm="1">
        <f t="array" ref="G11">_xlfn.IFS(G$7=6," ",G$7=7," ",G$7=1,'CHAMPS NECESSAIRES'!$D$14,G$7=2,'CHAMPS NECESSAIRES'!$D$14,G$7=3,'CHAMPS NECESSAIRES'!$D$14,G$7=4,'CHAMPS NECESSAIRES'!$D$14,G$7=5,'CHAMPS NECESSAIRES'!$D$14)</f>
        <v xml:space="preserve"> </v>
      </c>
      <c r="H11" s="94" cm="1">
        <f t="array" ref="H11">_xlfn.IFS(H$7=6," ",H$7=7," ",H$7=1,'CHAMPS NECESSAIRES'!$D$14,H$7=2,'CHAMPS NECESSAIRES'!$D$14,H$7=3,'CHAMPS NECESSAIRES'!$D$14,H$7=4,'CHAMPS NECESSAIRES'!$D$14,H$7=5,'CHAMPS NECESSAIRES'!$D$14)</f>
        <v>0.25000000000000006</v>
      </c>
      <c r="I11" s="94" cm="1">
        <f t="array" ref="I11">_xlfn.IFS(I$7=6," ",I$7=7," ",I$7=1,'CHAMPS NECESSAIRES'!$D$14,I$7=2,'CHAMPS NECESSAIRES'!$D$14,I$7=3,'CHAMPS NECESSAIRES'!$D$14,I$7=4,'CHAMPS NECESSAIRES'!$D$14,I$7=5,'CHAMPS NECESSAIRES'!$D$14)</f>
        <v>0.25000000000000006</v>
      </c>
      <c r="J11" s="94" cm="1">
        <f t="array" ref="J11">_xlfn.IFS(J$7=6," ",J$7=7," ",J$7=1,'CHAMPS NECESSAIRES'!$D$14,J$7=2,'CHAMPS NECESSAIRES'!$D$14,J$7=3,'CHAMPS NECESSAIRES'!$D$14,J$7=4,'CHAMPS NECESSAIRES'!$D$14,J$7=5,'CHAMPS NECESSAIRES'!$D$14)</f>
        <v>0.25000000000000006</v>
      </c>
      <c r="K11" s="94" cm="1">
        <f t="array" ref="K11">_xlfn.IFS(K$7=6," ",K$7=7," ",K$7=1,'CHAMPS NECESSAIRES'!$D$14,K$7=2,'CHAMPS NECESSAIRES'!$D$14,K$7=3,'CHAMPS NECESSAIRES'!$D$14,K$7=4,'CHAMPS NECESSAIRES'!$D$14,K$7=5,'CHAMPS NECESSAIRES'!$D$14)</f>
        <v>0.25000000000000006</v>
      </c>
      <c r="L11" s="94" cm="1">
        <f t="array" ref="L11">_xlfn.IFS(L$7=6," ",L$7=7," ",L$7=1,'CHAMPS NECESSAIRES'!$D$14,L$7=2,'CHAMPS NECESSAIRES'!$D$14,L$7=3,'CHAMPS NECESSAIRES'!$D$14,L$7=4,'CHAMPS NECESSAIRES'!$D$14,L$7=5,'CHAMPS NECESSAIRES'!$D$14)</f>
        <v>0.25000000000000006</v>
      </c>
      <c r="M11" s="94" t="str" cm="1">
        <f t="array" ref="M11">_xlfn.IFS(M$7=6," ",M$7=7," ",M$7=1,'CHAMPS NECESSAIRES'!$D$14,M$7=2,'CHAMPS NECESSAIRES'!$D$14,M$7=3,'CHAMPS NECESSAIRES'!$D$14,M$7=4,'CHAMPS NECESSAIRES'!$D$14,M$7=5,'CHAMPS NECESSAIRES'!$D$14)</f>
        <v xml:space="preserve"> </v>
      </c>
      <c r="N11" s="94" t="str" cm="1">
        <f t="array" ref="N11">_xlfn.IFS(N$7=6," ",N$7=7," ",N$7=1,'CHAMPS NECESSAIRES'!$D$14,N$7=2,'CHAMPS NECESSAIRES'!$D$14,N$7=3,'CHAMPS NECESSAIRES'!$D$14,N$7=4,'CHAMPS NECESSAIRES'!$D$14,N$7=5,'CHAMPS NECESSAIRES'!$D$14)</f>
        <v xml:space="preserve"> </v>
      </c>
      <c r="O11" s="94" cm="1">
        <f t="array" ref="O11">_xlfn.IFS(O$7=6," ",O$7=7," ",O$7=1,'CHAMPS NECESSAIRES'!$D$14,O$7=2,'CHAMPS NECESSAIRES'!$D$14,O$7=3,'CHAMPS NECESSAIRES'!$D$14,O$7=4,'CHAMPS NECESSAIRES'!$D$14,O$7=5,'CHAMPS NECESSAIRES'!$D$14)</f>
        <v>0.25000000000000006</v>
      </c>
      <c r="P11" s="94" cm="1">
        <f t="array" ref="P11">_xlfn.IFS(P$7=6," ",P$7=7," ",P$7=1,'CHAMPS NECESSAIRES'!$D$14,P$7=2,'CHAMPS NECESSAIRES'!$D$14,P$7=3,'CHAMPS NECESSAIRES'!$D$14,P$7=4,'CHAMPS NECESSAIRES'!$D$14,P$7=5,'CHAMPS NECESSAIRES'!$D$14)</f>
        <v>0.25000000000000006</v>
      </c>
      <c r="Q11" s="94" cm="1">
        <f t="array" ref="Q11">_xlfn.IFS(Q$7=6," ",Q$7=7," ",Q$7=1,'CHAMPS NECESSAIRES'!$D$14,Q$7=2,'CHAMPS NECESSAIRES'!$D$14,Q$7=3,'CHAMPS NECESSAIRES'!$D$14,Q$7=4,'CHAMPS NECESSAIRES'!$D$14,Q$7=5,'CHAMPS NECESSAIRES'!$D$14)</f>
        <v>0.25000000000000006</v>
      </c>
      <c r="R11" s="94" cm="1">
        <f t="array" ref="R11">_xlfn.IFS(R$7=6," ",R$7=7," ",R$7=1,'CHAMPS NECESSAIRES'!$D$14,R$7=2,'CHAMPS NECESSAIRES'!$D$14,R$7=3,'CHAMPS NECESSAIRES'!$D$14,R$7=4,'CHAMPS NECESSAIRES'!$D$14,R$7=5,'CHAMPS NECESSAIRES'!$D$14)</f>
        <v>0.25000000000000006</v>
      </c>
      <c r="S11" s="94" cm="1">
        <f t="array" ref="S11">_xlfn.IFS(S$7=6," ",S$7=7," ",S$7=1,'CHAMPS NECESSAIRES'!$D$14,S$7=2,'CHAMPS NECESSAIRES'!$D$14,S$7=3,'CHAMPS NECESSAIRES'!$D$14,S$7=4,'CHAMPS NECESSAIRES'!$D$14,S$7=5,'CHAMPS NECESSAIRES'!$D$14)</f>
        <v>0.25000000000000006</v>
      </c>
      <c r="T11" s="94" t="str" cm="1">
        <f t="array" ref="T11">_xlfn.IFS(T$7=6," ",T$7=7," ",T$7=1,'CHAMPS NECESSAIRES'!$D$14,T$7=2,'CHAMPS NECESSAIRES'!$D$14,T$7=3,'CHAMPS NECESSAIRES'!$D$14,T$7=4,'CHAMPS NECESSAIRES'!$D$14,T$7=5,'CHAMPS NECESSAIRES'!$D$14)</f>
        <v xml:space="preserve"> </v>
      </c>
      <c r="U11" s="94" t="str" cm="1">
        <f t="array" ref="U11">_xlfn.IFS(U$7=6," ",U$7=7," ",U$7=1,'CHAMPS NECESSAIRES'!$D$14,U$7=2,'CHAMPS NECESSAIRES'!$D$14,U$7=3,'CHAMPS NECESSAIRES'!$D$14,U$7=4,'CHAMPS NECESSAIRES'!$D$14,U$7=5,'CHAMPS NECESSAIRES'!$D$14)</f>
        <v xml:space="preserve"> </v>
      </c>
      <c r="V11" s="94" cm="1">
        <f t="array" ref="V11">_xlfn.IFS(V$7=6," ",V$7=7," ",V$7=1,'CHAMPS NECESSAIRES'!$D$14,V$7=2,'CHAMPS NECESSAIRES'!$D$14,V$7=3,'CHAMPS NECESSAIRES'!$D$14,V$7=4,'CHAMPS NECESSAIRES'!$D$14,V$7=5,'CHAMPS NECESSAIRES'!$D$14)</f>
        <v>0.25000000000000006</v>
      </c>
      <c r="W11" s="94" cm="1">
        <f t="array" ref="W11">_xlfn.IFS(W$7=6," ",W$7=7," ",W$7=1,'CHAMPS NECESSAIRES'!$D$14,W$7=2,'CHAMPS NECESSAIRES'!$D$14,W$7=3,'CHAMPS NECESSAIRES'!$D$14,W$7=4,'CHAMPS NECESSAIRES'!$D$14,W$7=5,'CHAMPS NECESSAIRES'!$D$14)</f>
        <v>0.25000000000000006</v>
      </c>
      <c r="X11" s="94" cm="1">
        <f t="array" ref="X11">_xlfn.IFS(X$7=6," ",X$7=7," ",X$7=1,'CHAMPS NECESSAIRES'!$D$14,X$7=2,'CHAMPS NECESSAIRES'!$D$14,X$7=3,'CHAMPS NECESSAIRES'!$D$14,X$7=4,'CHAMPS NECESSAIRES'!$D$14,X$7=5,'CHAMPS NECESSAIRES'!$D$14)</f>
        <v>0.25000000000000006</v>
      </c>
      <c r="Y11" s="94" cm="1">
        <f t="array" ref="Y11">_xlfn.IFS(Y$7=6," ",Y$7=7," ",Y$7=1,'CHAMPS NECESSAIRES'!$D$14,Y$7=2,'CHAMPS NECESSAIRES'!$D$14,Y$7=3,'CHAMPS NECESSAIRES'!$D$14,Y$7=4,'CHAMPS NECESSAIRES'!$D$14,Y$7=5,'CHAMPS NECESSAIRES'!$D$14)</f>
        <v>0.25000000000000006</v>
      </c>
      <c r="Z11" s="94" cm="1">
        <f t="array" ref="Z11">_xlfn.IFS(Z$7=6," ",Z$7=7," ",Z$7=1,'CHAMPS NECESSAIRES'!$D$14,Z$7=2,'CHAMPS NECESSAIRES'!$D$14,Z$7=3,'CHAMPS NECESSAIRES'!$D$14,Z$7=4,'CHAMPS NECESSAIRES'!$D$14,Z$7=5,'CHAMPS NECESSAIRES'!$D$14)</f>
        <v>0.25000000000000006</v>
      </c>
      <c r="AA11" s="94" t="str" cm="1">
        <f t="array" ref="AA11">_xlfn.IFS(AA$7=6," ",AA$7=7," ",AA$7=1,'CHAMPS NECESSAIRES'!$D$14,AA$7=2,'CHAMPS NECESSAIRES'!$D$14,AA$7=3,'CHAMPS NECESSAIRES'!$D$14,AA$7=4,'CHAMPS NECESSAIRES'!$D$14,AA$7=5,'CHAMPS NECESSAIRES'!$D$14)</f>
        <v xml:space="preserve"> </v>
      </c>
      <c r="AB11" s="94" t="str" cm="1">
        <f t="array" ref="AB11">_xlfn.IFS(AB$7=6," ",AB$7=7," ",AB$7=1,'CHAMPS NECESSAIRES'!$D$14,AB$7=2,'CHAMPS NECESSAIRES'!$D$14,AB$7=3,'CHAMPS NECESSAIRES'!$D$14,AB$7=4,'CHAMPS NECESSAIRES'!$D$14,AB$7=5,'CHAMPS NECESSAIRES'!$D$14)</f>
        <v xml:space="preserve"> </v>
      </c>
      <c r="AC11" s="94" cm="1">
        <f t="array" ref="AC11">_xlfn.IFS(AC$7=6," ",AC$7=7," ",AC$7=1,'CHAMPS NECESSAIRES'!$D$14,AC$7=2,'CHAMPS NECESSAIRES'!$D$14,AC$7=3,'CHAMPS NECESSAIRES'!$D$14,AC$7=4,'CHAMPS NECESSAIRES'!$D$14,AC$7=5,'CHAMPS NECESSAIRES'!$D$14)</f>
        <v>0.25000000000000006</v>
      </c>
      <c r="AD11" s="94" cm="1">
        <f t="array" ref="AD11">_xlfn.IFS(AD$7=6," ",AD$7=7," ",AD$7=1,'CHAMPS NECESSAIRES'!$D$14,AD$7=2,'CHAMPS NECESSAIRES'!$D$14,AD$7=3,'CHAMPS NECESSAIRES'!$D$14,AD$7=4,'CHAMPS NECESSAIRES'!$D$14,AD$7=5,'CHAMPS NECESSAIRES'!$D$14)</f>
        <v>0.25000000000000006</v>
      </c>
      <c r="AE11" s="94" cm="1">
        <f t="array" ref="AE11">_xlfn.IFS(AE$7=6," ",AE$7=7," ",AE$7=1,'CHAMPS NECESSAIRES'!$D$14,AE$7=2,'CHAMPS NECESSAIRES'!$D$14,AE$7=3,'CHAMPS NECESSAIRES'!$D$14,AE$7=4,'CHAMPS NECESSAIRES'!$D$14,AE$7=5,'CHAMPS NECESSAIRES'!$D$14)</f>
        <v>0.25000000000000006</v>
      </c>
      <c r="AF11" s="94" cm="1">
        <f t="array" ref="AF11">_xlfn.IFS(AF$7=6," ",AF$7=7," ",AF$7=1,'CHAMPS NECESSAIRES'!$D$14,AF$7=2,'CHAMPS NECESSAIRES'!$D$14,AF$7=3,'CHAMPS NECESSAIRES'!$D$14,AF$7=4,'CHAMPS NECESSAIRES'!$D$14,AF$7=5,'CHAMPS NECESSAIRES'!$D$14)</f>
        <v>0.25000000000000006</v>
      </c>
      <c r="AG11" s="94" cm="1">
        <f t="array" ref="AG11">_xlfn.IFS(AG$7=6," ",AG$7=7," ",AG$7=1,'CHAMPS NECESSAIRES'!$D$14,AG$7=2,'CHAMPS NECESSAIRES'!$D$14,AG$7=3,'CHAMPS NECESSAIRES'!$D$14,AG$7=4,'CHAMPS NECESSAIRES'!$D$14,AG$7=5,'CHAMPS NECESSAIRES'!$D$14)</f>
        <v>0.25000000000000006</v>
      </c>
      <c r="AH11" s="94" t="str" cm="1">
        <f t="array" ref="AH11">_xlfn.IFS(AH$7=6," ",AH$7=7," ",AH$7=1,'CHAMPS NECESSAIRES'!$D$14,AH$7=2,'CHAMPS NECESSAIRES'!$D$14,AH$7=3,'CHAMPS NECESSAIRES'!$D$14,AH$7=4,'CHAMPS NECESSAIRES'!$D$14,AH$7=5,'CHAMPS NECESSAIRES'!$D$14)</f>
        <v xml:space="preserve"> </v>
      </c>
      <c r="AI11" s="94" t="str" cm="1">
        <f t="array" ref="AI11">_xlfn.IFS(AI$7=6," ",AI$7=7," ",AI$7=1,'CHAMPS NECESSAIRES'!$D$14,AI$7=2,'CHAMPS NECESSAIRES'!$D$14,AI$7=3,'CHAMPS NECESSAIRES'!$D$14,AI$7=4,'CHAMPS NECESSAIRES'!$D$14,AI$7=5,'CHAMPS NECESSAIRES'!$D$14)</f>
        <v xml:space="preserve"> </v>
      </c>
      <c r="AJ11" s="94" cm="1">
        <f t="array" ref="AJ11">_xlfn.IFS(AJ$7=6," ",AJ$7=7," ",AJ$7=1,'CHAMPS NECESSAIRES'!$D$14,AJ$7=2,'CHAMPS NECESSAIRES'!$D$14,AJ$7=3,'CHAMPS NECESSAIRES'!$D$14,AJ$7=4,'CHAMPS NECESSAIRES'!$D$14,AJ$7=5,'CHAMPS NECESSAIRES'!$D$14)</f>
        <v>0.25000000000000006</v>
      </c>
      <c r="AK11" s="4" t="e">
        <f t="shared" si="4"/>
        <v>#VALUE!</v>
      </c>
      <c r="AL11" s="5" t="e">
        <f t="shared" si="5"/>
        <v>#VALUE!</v>
      </c>
      <c r="AM11" s="26">
        <f t="shared" si="6"/>
        <v>5.2500000000000009</v>
      </c>
      <c r="AN11" s="27">
        <f t="shared" si="7"/>
        <v>1.3125000000000002</v>
      </c>
      <c r="AO11" s="28">
        <f t="shared" si="8"/>
        <v>31.500000000000007</v>
      </c>
      <c r="AP11" s="72">
        <f t="shared" si="9"/>
        <v>29.925000000000004</v>
      </c>
      <c r="AQ11" s="17">
        <f t="shared" si="3"/>
        <v>29</v>
      </c>
      <c r="AR11" s="18" t="s">
        <v>86</v>
      </c>
      <c r="AS11" s="32"/>
      <c r="AT11" s="32"/>
      <c r="AU11" s="32"/>
      <c r="AV11" s="32"/>
      <c r="AW11" s="32"/>
      <c r="AX11" s="32"/>
      <c r="AY11" s="32"/>
      <c r="AZ11" s="32"/>
      <c r="BA11" s="32"/>
    </row>
    <row r="12" spans="1:53" x14ac:dyDescent="0.35">
      <c r="A12" s="32"/>
      <c r="B12" s="51" t="s">
        <v>85</v>
      </c>
      <c r="C12" s="15" t="s">
        <v>85</v>
      </c>
      <c r="D12" s="51" t="s">
        <v>57</v>
      </c>
      <c r="E12" s="51" t="s">
        <v>62</v>
      </c>
      <c r="F12" s="94" t="str" cm="1">
        <f t="array" ref="F12">_xlfn.IFS(F$7=6," ",F$7=7," ",F$7=1,'CHAMPS NECESSAIRES'!$D$14,F$7=2,'CHAMPS NECESSAIRES'!$D$14,F$7=3,'CHAMPS NECESSAIRES'!$D$14,F$7=4,'CHAMPS NECESSAIRES'!$D$14,F$7=5,'CHAMPS NECESSAIRES'!$D$14)</f>
        <v xml:space="preserve"> </v>
      </c>
      <c r="G12" s="94" t="str" cm="1">
        <f t="array" ref="G12">_xlfn.IFS(G$7=6," ",G$7=7," ",G$7=1,'CHAMPS NECESSAIRES'!$D$14,G$7=2,'CHAMPS NECESSAIRES'!$D$14,G$7=3,'CHAMPS NECESSAIRES'!$D$14,G$7=4,'CHAMPS NECESSAIRES'!$D$14,G$7=5,'CHAMPS NECESSAIRES'!$D$14)</f>
        <v xml:space="preserve"> </v>
      </c>
      <c r="H12" s="94" cm="1">
        <f t="array" ref="H12">_xlfn.IFS(H$7=6," ",H$7=7," ",H$7=1,'CHAMPS NECESSAIRES'!$D$14,H$7=2,'CHAMPS NECESSAIRES'!$D$14,H$7=3,'CHAMPS NECESSAIRES'!$D$14,H$7=4,'CHAMPS NECESSAIRES'!$D$14,H$7=5,'CHAMPS NECESSAIRES'!$D$14)</f>
        <v>0.25000000000000006</v>
      </c>
      <c r="I12" s="94" cm="1">
        <f t="array" ref="I12">_xlfn.IFS(I$7=6," ",I$7=7," ",I$7=1,'CHAMPS NECESSAIRES'!$D$14,I$7=2,'CHAMPS NECESSAIRES'!$D$14,I$7=3,'CHAMPS NECESSAIRES'!$D$14,I$7=4,'CHAMPS NECESSAIRES'!$D$14,I$7=5,'CHAMPS NECESSAIRES'!$D$14)</f>
        <v>0.25000000000000006</v>
      </c>
      <c r="J12" s="94" cm="1">
        <f t="array" ref="J12">_xlfn.IFS(J$7=6," ",J$7=7," ",J$7=1,'CHAMPS NECESSAIRES'!$D$14,J$7=2,'CHAMPS NECESSAIRES'!$D$14,J$7=3,'CHAMPS NECESSAIRES'!$D$14,J$7=4,'CHAMPS NECESSAIRES'!$D$14,J$7=5,'CHAMPS NECESSAIRES'!$D$14)</f>
        <v>0.25000000000000006</v>
      </c>
      <c r="K12" s="94" cm="1">
        <f t="array" ref="K12">_xlfn.IFS(K$7=6," ",K$7=7," ",K$7=1,'CHAMPS NECESSAIRES'!$D$14,K$7=2,'CHAMPS NECESSAIRES'!$D$14,K$7=3,'CHAMPS NECESSAIRES'!$D$14,K$7=4,'CHAMPS NECESSAIRES'!$D$14,K$7=5,'CHAMPS NECESSAIRES'!$D$14)</f>
        <v>0.25000000000000006</v>
      </c>
      <c r="L12" s="94" cm="1">
        <f t="array" ref="L12">_xlfn.IFS(L$7=6," ",L$7=7," ",L$7=1,'CHAMPS NECESSAIRES'!$D$14,L$7=2,'CHAMPS NECESSAIRES'!$D$14,L$7=3,'CHAMPS NECESSAIRES'!$D$14,L$7=4,'CHAMPS NECESSAIRES'!$D$14,L$7=5,'CHAMPS NECESSAIRES'!$D$14)</f>
        <v>0.25000000000000006</v>
      </c>
      <c r="M12" s="94" t="str" cm="1">
        <f t="array" ref="M12">_xlfn.IFS(M$7=6," ",M$7=7," ",M$7=1,'CHAMPS NECESSAIRES'!$D$14,M$7=2,'CHAMPS NECESSAIRES'!$D$14,M$7=3,'CHAMPS NECESSAIRES'!$D$14,M$7=4,'CHAMPS NECESSAIRES'!$D$14,M$7=5,'CHAMPS NECESSAIRES'!$D$14)</f>
        <v xml:space="preserve"> </v>
      </c>
      <c r="N12" s="94" t="str" cm="1">
        <f t="array" ref="N12">_xlfn.IFS(N$7=6," ",N$7=7," ",N$7=1,'CHAMPS NECESSAIRES'!$D$14,N$7=2,'CHAMPS NECESSAIRES'!$D$14,N$7=3,'CHAMPS NECESSAIRES'!$D$14,N$7=4,'CHAMPS NECESSAIRES'!$D$14,N$7=5,'CHAMPS NECESSAIRES'!$D$14)</f>
        <v xml:space="preserve"> </v>
      </c>
      <c r="O12" s="94" cm="1">
        <f t="array" ref="O12">_xlfn.IFS(O$7=6," ",O$7=7," ",O$7=1,'CHAMPS NECESSAIRES'!$D$14,O$7=2,'CHAMPS NECESSAIRES'!$D$14,O$7=3,'CHAMPS NECESSAIRES'!$D$14,O$7=4,'CHAMPS NECESSAIRES'!$D$14,O$7=5,'CHAMPS NECESSAIRES'!$D$14)</f>
        <v>0.25000000000000006</v>
      </c>
      <c r="P12" s="94" cm="1">
        <f t="array" ref="P12">_xlfn.IFS(P$7=6," ",P$7=7," ",P$7=1,'CHAMPS NECESSAIRES'!$D$14,P$7=2,'CHAMPS NECESSAIRES'!$D$14,P$7=3,'CHAMPS NECESSAIRES'!$D$14,P$7=4,'CHAMPS NECESSAIRES'!$D$14,P$7=5,'CHAMPS NECESSAIRES'!$D$14)</f>
        <v>0.25000000000000006</v>
      </c>
      <c r="Q12" s="94" cm="1">
        <f t="array" ref="Q12">_xlfn.IFS(Q$7=6," ",Q$7=7," ",Q$7=1,'CHAMPS NECESSAIRES'!$D$14,Q$7=2,'CHAMPS NECESSAIRES'!$D$14,Q$7=3,'CHAMPS NECESSAIRES'!$D$14,Q$7=4,'CHAMPS NECESSAIRES'!$D$14,Q$7=5,'CHAMPS NECESSAIRES'!$D$14)</f>
        <v>0.25000000000000006</v>
      </c>
      <c r="R12" s="94" cm="1">
        <f t="array" ref="R12">_xlfn.IFS(R$7=6," ",R$7=7," ",R$7=1,'CHAMPS NECESSAIRES'!$D$14,R$7=2,'CHAMPS NECESSAIRES'!$D$14,R$7=3,'CHAMPS NECESSAIRES'!$D$14,R$7=4,'CHAMPS NECESSAIRES'!$D$14,R$7=5,'CHAMPS NECESSAIRES'!$D$14)</f>
        <v>0.25000000000000006</v>
      </c>
      <c r="S12" s="94" cm="1">
        <f t="array" ref="S12">_xlfn.IFS(S$7=6," ",S$7=7," ",S$7=1,'CHAMPS NECESSAIRES'!$D$14,S$7=2,'CHAMPS NECESSAIRES'!$D$14,S$7=3,'CHAMPS NECESSAIRES'!$D$14,S$7=4,'CHAMPS NECESSAIRES'!$D$14,S$7=5,'CHAMPS NECESSAIRES'!$D$14)</f>
        <v>0.25000000000000006</v>
      </c>
      <c r="T12" s="94" t="str" cm="1">
        <f t="array" ref="T12">_xlfn.IFS(T$7=6," ",T$7=7," ",T$7=1,'CHAMPS NECESSAIRES'!$D$14,T$7=2,'CHAMPS NECESSAIRES'!$D$14,T$7=3,'CHAMPS NECESSAIRES'!$D$14,T$7=4,'CHAMPS NECESSAIRES'!$D$14,T$7=5,'CHAMPS NECESSAIRES'!$D$14)</f>
        <v xml:space="preserve"> </v>
      </c>
      <c r="U12" s="94" t="str" cm="1">
        <f t="array" ref="U12">_xlfn.IFS(U$7=6," ",U$7=7," ",U$7=1,'CHAMPS NECESSAIRES'!$D$14,U$7=2,'CHAMPS NECESSAIRES'!$D$14,U$7=3,'CHAMPS NECESSAIRES'!$D$14,U$7=4,'CHAMPS NECESSAIRES'!$D$14,U$7=5,'CHAMPS NECESSAIRES'!$D$14)</f>
        <v xml:space="preserve"> </v>
      </c>
      <c r="V12" s="94" cm="1">
        <f t="array" ref="V12">_xlfn.IFS(V$7=6," ",V$7=7," ",V$7=1,'CHAMPS NECESSAIRES'!$D$14,V$7=2,'CHAMPS NECESSAIRES'!$D$14,V$7=3,'CHAMPS NECESSAIRES'!$D$14,V$7=4,'CHAMPS NECESSAIRES'!$D$14,V$7=5,'CHAMPS NECESSAIRES'!$D$14)</f>
        <v>0.25000000000000006</v>
      </c>
      <c r="W12" s="94" cm="1">
        <f t="array" ref="W12">_xlfn.IFS(W$7=6," ",W$7=7," ",W$7=1,'CHAMPS NECESSAIRES'!$D$14,W$7=2,'CHAMPS NECESSAIRES'!$D$14,W$7=3,'CHAMPS NECESSAIRES'!$D$14,W$7=4,'CHAMPS NECESSAIRES'!$D$14,W$7=5,'CHAMPS NECESSAIRES'!$D$14)</f>
        <v>0.25000000000000006</v>
      </c>
      <c r="X12" s="94" cm="1">
        <f t="array" ref="X12">_xlfn.IFS(X$7=6," ",X$7=7," ",X$7=1,'CHAMPS NECESSAIRES'!$D$14,X$7=2,'CHAMPS NECESSAIRES'!$D$14,X$7=3,'CHAMPS NECESSAIRES'!$D$14,X$7=4,'CHAMPS NECESSAIRES'!$D$14,X$7=5,'CHAMPS NECESSAIRES'!$D$14)</f>
        <v>0.25000000000000006</v>
      </c>
      <c r="Y12" s="94" cm="1">
        <f t="array" ref="Y12">_xlfn.IFS(Y$7=6," ",Y$7=7," ",Y$7=1,'CHAMPS NECESSAIRES'!$D$14,Y$7=2,'CHAMPS NECESSAIRES'!$D$14,Y$7=3,'CHAMPS NECESSAIRES'!$D$14,Y$7=4,'CHAMPS NECESSAIRES'!$D$14,Y$7=5,'CHAMPS NECESSAIRES'!$D$14)</f>
        <v>0.25000000000000006</v>
      </c>
      <c r="Z12" s="94" cm="1">
        <f t="array" ref="Z12">_xlfn.IFS(Z$7=6," ",Z$7=7," ",Z$7=1,'CHAMPS NECESSAIRES'!$D$14,Z$7=2,'CHAMPS NECESSAIRES'!$D$14,Z$7=3,'CHAMPS NECESSAIRES'!$D$14,Z$7=4,'CHAMPS NECESSAIRES'!$D$14,Z$7=5,'CHAMPS NECESSAIRES'!$D$14)</f>
        <v>0.25000000000000006</v>
      </c>
      <c r="AA12" s="94" t="str" cm="1">
        <f t="array" ref="AA12">_xlfn.IFS(AA$7=6," ",AA$7=7," ",AA$7=1,'CHAMPS NECESSAIRES'!$D$14,AA$7=2,'CHAMPS NECESSAIRES'!$D$14,AA$7=3,'CHAMPS NECESSAIRES'!$D$14,AA$7=4,'CHAMPS NECESSAIRES'!$D$14,AA$7=5,'CHAMPS NECESSAIRES'!$D$14)</f>
        <v xml:space="preserve"> </v>
      </c>
      <c r="AB12" s="94" t="str" cm="1">
        <f t="array" ref="AB12">_xlfn.IFS(AB$7=6," ",AB$7=7," ",AB$7=1,'CHAMPS NECESSAIRES'!$D$14,AB$7=2,'CHAMPS NECESSAIRES'!$D$14,AB$7=3,'CHAMPS NECESSAIRES'!$D$14,AB$7=4,'CHAMPS NECESSAIRES'!$D$14,AB$7=5,'CHAMPS NECESSAIRES'!$D$14)</f>
        <v xml:space="preserve"> </v>
      </c>
      <c r="AC12" s="94" cm="1">
        <f t="array" ref="AC12">_xlfn.IFS(AC$7=6," ",AC$7=7," ",AC$7=1,'CHAMPS NECESSAIRES'!$D$14,AC$7=2,'CHAMPS NECESSAIRES'!$D$14,AC$7=3,'CHAMPS NECESSAIRES'!$D$14,AC$7=4,'CHAMPS NECESSAIRES'!$D$14,AC$7=5,'CHAMPS NECESSAIRES'!$D$14)</f>
        <v>0.25000000000000006</v>
      </c>
      <c r="AD12" s="94" cm="1">
        <f t="array" ref="AD12">_xlfn.IFS(AD$7=6," ",AD$7=7," ",AD$7=1,'CHAMPS NECESSAIRES'!$D$14,AD$7=2,'CHAMPS NECESSAIRES'!$D$14,AD$7=3,'CHAMPS NECESSAIRES'!$D$14,AD$7=4,'CHAMPS NECESSAIRES'!$D$14,AD$7=5,'CHAMPS NECESSAIRES'!$D$14)</f>
        <v>0.25000000000000006</v>
      </c>
      <c r="AE12" s="94" cm="1">
        <f t="array" ref="AE12">_xlfn.IFS(AE$7=6," ",AE$7=7," ",AE$7=1,'CHAMPS NECESSAIRES'!$D$14,AE$7=2,'CHAMPS NECESSAIRES'!$D$14,AE$7=3,'CHAMPS NECESSAIRES'!$D$14,AE$7=4,'CHAMPS NECESSAIRES'!$D$14,AE$7=5,'CHAMPS NECESSAIRES'!$D$14)</f>
        <v>0.25000000000000006</v>
      </c>
      <c r="AF12" s="94" cm="1">
        <f t="array" ref="AF12">_xlfn.IFS(AF$7=6," ",AF$7=7," ",AF$7=1,'CHAMPS NECESSAIRES'!$D$14,AF$7=2,'CHAMPS NECESSAIRES'!$D$14,AF$7=3,'CHAMPS NECESSAIRES'!$D$14,AF$7=4,'CHAMPS NECESSAIRES'!$D$14,AF$7=5,'CHAMPS NECESSAIRES'!$D$14)</f>
        <v>0.25000000000000006</v>
      </c>
      <c r="AG12" s="94" cm="1">
        <f t="array" ref="AG12">_xlfn.IFS(AG$7=6," ",AG$7=7," ",AG$7=1,'CHAMPS NECESSAIRES'!$D$14,AG$7=2,'CHAMPS NECESSAIRES'!$D$14,AG$7=3,'CHAMPS NECESSAIRES'!$D$14,AG$7=4,'CHAMPS NECESSAIRES'!$D$14,AG$7=5,'CHAMPS NECESSAIRES'!$D$14)</f>
        <v>0.25000000000000006</v>
      </c>
      <c r="AH12" s="94" t="str" cm="1">
        <f t="array" ref="AH12">_xlfn.IFS(AH$7=6," ",AH$7=7," ",AH$7=1,'CHAMPS NECESSAIRES'!$D$14,AH$7=2,'CHAMPS NECESSAIRES'!$D$14,AH$7=3,'CHAMPS NECESSAIRES'!$D$14,AH$7=4,'CHAMPS NECESSAIRES'!$D$14,AH$7=5,'CHAMPS NECESSAIRES'!$D$14)</f>
        <v xml:space="preserve"> </v>
      </c>
      <c r="AI12" s="94" t="str" cm="1">
        <f t="array" ref="AI12">_xlfn.IFS(AI$7=6," ",AI$7=7," ",AI$7=1,'CHAMPS NECESSAIRES'!$D$14,AI$7=2,'CHAMPS NECESSAIRES'!$D$14,AI$7=3,'CHAMPS NECESSAIRES'!$D$14,AI$7=4,'CHAMPS NECESSAIRES'!$D$14,AI$7=5,'CHAMPS NECESSAIRES'!$D$14)</f>
        <v xml:space="preserve"> </v>
      </c>
      <c r="AJ12" s="94" cm="1">
        <f t="array" ref="AJ12">_xlfn.IFS(AJ$7=6," ",AJ$7=7," ",AJ$7=1,'CHAMPS NECESSAIRES'!$D$14,AJ$7=2,'CHAMPS NECESSAIRES'!$D$14,AJ$7=3,'CHAMPS NECESSAIRES'!$D$14,AJ$7=4,'CHAMPS NECESSAIRES'!$D$14,AJ$7=5,'CHAMPS NECESSAIRES'!$D$14)</f>
        <v>0.25000000000000006</v>
      </c>
      <c r="AK12" s="4" t="e">
        <f t="shared" si="4"/>
        <v>#VALUE!</v>
      </c>
      <c r="AL12" s="5" t="e">
        <f t="shared" si="5"/>
        <v>#VALUE!</v>
      </c>
      <c r="AM12" s="26">
        <f t="shared" si="6"/>
        <v>5.2500000000000009</v>
      </c>
      <c r="AN12" s="27">
        <f t="shared" si="7"/>
        <v>1.3125000000000002</v>
      </c>
      <c r="AO12" s="28">
        <f t="shared" si="8"/>
        <v>31.500000000000007</v>
      </c>
      <c r="AP12" s="72">
        <f t="shared" si="9"/>
        <v>29.925000000000004</v>
      </c>
      <c r="AQ12" s="17">
        <f t="shared" si="3"/>
        <v>29</v>
      </c>
      <c r="AR12" s="18" t="s">
        <v>86</v>
      </c>
      <c r="AS12" s="32"/>
      <c r="AT12" s="32"/>
      <c r="AU12" s="32"/>
      <c r="AV12" s="32"/>
      <c r="AW12" s="32"/>
      <c r="AX12" s="32"/>
      <c r="AY12" s="32"/>
      <c r="AZ12" s="32"/>
      <c r="BA12" s="32"/>
    </row>
    <row r="13" spans="1:53" x14ac:dyDescent="0.35">
      <c r="A13" s="32"/>
      <c r="B13" s="51" t="s">
        <v>85</v>
      </c>
      <c r="C13" s="15" t="s">
        <v>85</v>
      </c>
      <c r="D13" s="51" t="s">
        <v>57</v>
      </c>
      <c r="E13" s="51" t="s">
        <v>62</v>
      </c>
      <c r="F13" s="94" t="str" cm="1">
        <f t="array" ref="F13">_xlfn.IFS(F$7=6," ",F$7=7," ",F$7=1,'CHAMPS NECESSAIRES'!$D$14,F$7=2,'CHAMPS NECESSAIRES'!$D$14,F$7=3,'CHAMPS NECESSAIRES'!$D$14,F$7=4,'CHAMPS NECESSAIRES'!$D$14,F$7=5,'CHAMPS NECESSAIRES'!$D$14)</f>
        <v xml:space="preserve"> </v>
      </c>
      <c r="G13" s="94" t="str" cm="1">
        <f t="array" ref="G13">_xlfn.IFS(G$7=6," ",G$7=7," ",G$7=1,'CHAMPS NECESSAIRES'!$D$14,G$7=2,'CHAMPS NECESSAIRES'!$D$14,G$7=3,'CHAMPS NECESSAIRES'!$D$14,G$7=4,'CHAMPS NECESSAIRES'!$D$14,G$7=5,'CHAMPS NECESSAIRES'!$D$14)</f>
        <v xml:space="preserve"> </v>
      </c>
      <c r="H13" s="94" cm="1">
        <f t="array" ref="H13">_xlfn.IFS(H$7=6," ",H$7=7," ",H$7=1,'CHAMPS NECESSAIRES'!$D$14,H$7=2,'CHAMPS NECESSAIRES'!$D$14,H$7=3,'CHAMPS NECESSAIRES'!$D$14,H$7=4,'CHAMPS NECESSAIRES'!$D$14,H$7=5,'CHAMPS NECESSAIRES'!$D$14)</f>
        <v>0.25000000000000006</v>
      </c>
      <c r="I13" s="94" cm="1">
        <f t="array" ref="I13">_xlfn.IFS(I$7=6," ",I$7=7," ",I$7=1,'CHAMPS NECESSAIRES'!$D$14,I$7=2,'CHAMPS NECESSAIRES'!$D$14,I$7=3,'CHAMPS NECESSAIRES'!$D$14,I$7=4,'CHAMPS NECESSAIRES'!$D$14,I$7=5,'CHAMPS NECESSAIRES'!$D$14)</f>
        <v>0.25000000000000006</v>
      </c>
      <c r="J13" s="94" cm="1">
        <f t="array" ref="J13">_xlfn.IFS(J$7=6," ",J$7=7," ",J$7=1,'CHAMPS NECESSAIRES'!$D$14,J$7=2,'CHAMPS NECESSAIRES'!$D$14,J$7=3,'CHAMPS NECESSAIRES'!$D$14,J$7=4,'CHAMPS NECESSAIRES'!$D$14,J$7=5,'CHAMPS NECESSAIRES'!$D$14)</f>
        <v>0.25000000000000006</v>
      </c>
      <c r="K13" s="94" cm="1">
        <f t="array" ref="K13">_xlfn.IFS(K$7=6," ",K$7=7," ",K$7=1,'CHAMPS NECESSAIRES'!$D$14,K$7=2,'CHAMPS NECESSAIRES'!$D$14,K$7=3,'CHAMPS NECESSAIRES'!$D$14,K$7=4,'CHAMPS NECESSAIRES'!$D$14,K$7=5,'CHAMPS NECESSAIRES'!$D$14)</f>
        <v>0.25000000000000006</v>
      </c>
      <c r="L13" s="94" cm="1">
        <f t="array" ref="L13">_xlfn.IFS(L$7=6," ",L$7=7," ",L$7=1,'CHAMPS NECESSAIRES'!$D$14,L$7=2,'CHAMPS NECESSAIRES'!$D$14,L$7=3,'CHAMPS NECESSAIRES'!$D$14,L$7=4,'CHAMPS NECESSAIRES'!$D$14,L$7=5,'CHAMPS NECESSAIRES'!$D$14)</f>
        <v>0.25000000000000006</v>
      </c>
      <c r="M13" s="94" t="str" cm="1">
        <f t="array" ref="M13">_xlfn.IFS(M$7=6," ",M$7=7," ",M$7=1,'CHAMPS NECESSAIRES'!$D$14,M$7=2,'CHAMPS NECESSAIRES'!$D$14,M$7=3,'CHAMPS NECESSAIRES'!$D$14,M$7=4,'CHAMPS NECESSAIRES'!$D$14,M$7=5,'CHAMPS NECESSAIRES'!$D$14)</f>
        <v xml:space="preserve"> </v>
      </c>
      <c r="N13" s="94" t="str" cm="1">
        <f t="array" ref="N13">_xlfn.IFS(N$7=6," ",N$7=7," ",N$7=1,'CHAMPS NECESSAIRES'!$D$14,N$7=2,'CHAMPS NECESSAIRES'!$D$14,N$7=3,'CHAMPS NECESSAIRES'!$D$14,N$7=4,'CHAMPS NECESSAIRES'!$D$14,N$7=5,'CHAMPS NECESSAIRES'!$D$14)</f>
        <v xml:space="preserve"> </v>
      </c>
      <c r="O13" s="94" cm="1">
        <f t="array" ref="O13">_xlfn.IFS(O$7=6," ",O$7=7," ",O$7=1,'CHAMPS NECESSAIRES'!$D$14,O$7=2,'CHAMPS NECESSAIRES'!$D$14,O$7=3,'CHAMPS NECESSAIRES'!$D$14,O$7=4,'CHAMPS NECESSAIRES'!$D$14,O$7=5,'CHAMPS NECESSAIRES'!$D$14)</f>
        <v>0.25000000000000006</v>
      </c>
      <c r="P13" s="94" cm="1">
        <f t="array" ref="P13">_xlfn.IFS(P$7=6," ",P$7=7," ",P$7=1,'CHAMPS NECESSAIRES'!$D$14,P$7=2,'CHAMPS NECESSAIRES'!$D$14,P$7=3,'CHAMPS NECESSAIRES'!$D$14,P$7=4,'CHAMPS NECESSAIRES'!$D$14,P$7=5,'CHAMPS NECESSAIRES'!$D$14)</f>
        <v>0.25000000000000006</v>
      </c>
      <c r="Q13" s="94" cm="1">
        <f t="array" ref="Q13">_xlfn.IFS(Q$7=6," ",Q$7=7," ",Q$7=1,'CHAMPS NECESSAIRES'!$D$14,Q$7=2,'CHAMPS NECESSAIRES'!$D$14,Q$7=3,'CHAMPS NECESSAIRES'!$D$14,Q$7=4,'CHAMPS NECESSAIRES'!$D$14,Q$7=5,'CHAMPS NECESSAIRES'!$D$14)</f>
        <v>0.25000000000000006</v>
      </c>
      <c r="R13" s="94" cm="1">
        <f t="array" ref="R13">_xlfn.IFS(R$7=6," ",R$7=7," ",R$7=1,'CHAMPS NECESSAIRES'!$D$14,R$7=2,'CHAMPS NECESSAIRES'!$D$14,R$7=3,'CHAMPS NECESSAIRES'!$D$14,R$7=4,'CHAMPS NECESSAIRES'!$D$14,R$7=5,'CHAMPS NECESSAIRES'!$D$14)</f>
        <v>0.25000000000000006</v>
      </c>
      <c r="S13" s="94" cm="1">
        <f t="array" ref="S13">_xlfn.IFS(S$7=6," ",S$7=7," ",S$7=1,'CHAMPS NECESSAIRES'!$D$14,S$7=2,'CHAMPS NECESSAIRES'!$D$14,S$7=3,'CHAMPS NECESSAIRES'!$D$14,S$7=4,'CHAMPS NECESSAIRES'!$D$14,S$7=5,'CHAMPS NECESSAIRES'!$D$14)</f>
        <v>0.25000000000000006</v>
      </c>
      <c r="T13" s="94" t="str" cm="1">
        <f t="array" ref="T13">_xlfn.IFS(T$7=6," ",T$7=7," ",T$7=1,'CHAMPS NECESSAIRES'!$D$14,T$7=2,'CHAMPS NECESSAIRES'!$D$14,T$7=3,'CHAMPS NECESSAIRES'!$D$14,T$7=4,'CHAMPS NECESSAIRES'!$D$14,T$7=5,'CHAMPS NECESSAIRES'!$D$14)</f>
        <v xml:space="preserve"> </v>
      </c>
      <c r="U13" s="94" t="str" cm="1">
        <f t="array" ref="U13">_xlfn.IFS(U$7=6," ",U$7=7," ",U$7=1,'CHAMPS NECESSAIRES'!$D$14,U$7=2,'CHAMPS NECESSAIRES'!$D$14,U$7=3,'CHAMPS NECESSAIRES'!$D$14,U$7=4,'CHAMPS NECESSAIRES'!$D$14,U$7=5,'CHAMPS NECESSAIRES'!$D$14)</f>
        <v xml:space="preserve"> </v>
      </c>
      <c r="V13" s="94" cm="1">
        <f t="array" ref="V13">_xlfn.IFS(V$7=6," ",V$7=7," ",V$7=1,'CHAMPS NECESSAIRES'!$D$14,V$7=2,'CHAMPS NECESSAIRES'!$D$14,V$7=3,'CHAMPS NECESSAIRES'!$D$14,V$7=4,'CHAMPS NECESSAIRES'!$D$14,V$7=5,'CHAMPS NECESSAIRES'!$D$14)</f>
        <v>0.25000000000000006</v>
      </c>
      <c r="W13" s="94" cm="1">
        <f t="array" ref="W13">_xlfn.IFS(W$7=6," ",W$7=7," ",W$7=1,'CHAMPS NECESSAIRES'!$D$14,W$7=2,'CHAMPS NECESSAIRES'!$D$14,W$7=3,'CHAMPS NECESSAIRES'!$D$14,W$7=4,'CHAMPS NECESSAIRES'!$D$14,W$7=5,'CHAMPS NECESSAIRES'!$D$14)</f>
        <v>0.25000000000000006</v>
      </c>
      <c r="X13" s="94" cm="1">
        <f t="array" ref="X13">_xlfn.IFS(X$7=6," ",X$7=7," ",X$7=1,'CHAMPS NECESSAIRES'!$D$14,X$7=2,'CHAMPS NECESSAIRES'!$D$14,X$7=3,'CHAMPS NECESSAIRES'!$D$14,X$7=4,'CHAMPS NECESSAIRES'!$D$14,X$7=5,'CHAMPS NECESSAIRES'!$D$14)</f>
        <v>0.25000000000000006</v>
      </c>
      <c r="Y13" s="94" cm="1">
        <f t="array" ref="Y13">_xlfn.IFS(Y$7=6," ",Y$7=7," ",Y$7=1,'CHAMPS NECESSAIRES'!$D$14,Y$7=2,'CHAMPS NECESSAIRES'!$D$14,Y$7=3,'CHAMPS NECESSAIRES'!$D$14,Y$7=4,'CHAMPS NECESSAIRES'!$D$14,Y$7=5,'CHAMPS NECESSAIRES'!$D$14)</f>
        <v>0.25000000000000006</v>
      </c>
      <c r="Z13" s="94" cm="1">
        <f t="array" ref="Z13">_xlfn.IFS(Z$7=6," ",Z$7=7," ",Z$7=1,'CHAMPS NECESSAIRES'!$D$14,Z$7=2,'CHAMPS NECESSAIRES'!$D$14,Z$7=3,'CHAMPS NECESSAIRES'!$D$14,Z$7=4,'CHAMPS NECESSAIRES'!$D$14,Z$7=5,'CHAMPS NECESSAIRES'!$D$14)</f>
        <v>0.25000000000000006</v>
      </c>
      <c r="AA13" s="94" t="str" cm="1">
        <f t="array" ref="AA13">_xlfn.IFS(AA$7=6," ",AA$7=7," ",AA$7=1,'CHAMPS NECESSAIRES'!$D$14,AA$7=2,'CHAMPS NECESSAIRES'!$D$14,AA$7=3,'CHAMPS NECESSAIRES'!$D$14,AA$7=4,'CHAMPS NECESSAIRES'!$D$14,AA$7=5,'CHAMPS NECESSAIRES'!$D$14)</f>
        <v xml:space="preserve"> </v>
      </c>
      <c r="AB13" s="94" t="str" cm="1">
        <f t="array" ref="AB13">_xlfn.IFS(AB$7=6," ",AB$7=7," ",AB$7=1,'CHAMPS NECESSAIRES'!$D$14,AB$7=2,'CHAMPS NECESSAIRES'!$D$14,AB$7=3,'CHAMPS NECESSAIRES'!$D$14,AB$7=4,'CHAMPS NECESSAIRES'!$D$14,AB$7=5,'CHAMPS NECESSAIRES'!$D$14)</f>
        <v xml:space="preserve"> </v>
      </c>
      <c r="AC13" s="94" cm="1">
        <f t="array" ref="AC13">_xlfn.IFS(AC$7=6," ",AC$7=7," ",AC$7=1,'CHAMPS NECESSAIRES'!$D$14,AC$7=2,'CHAMPS NECESSAIRES'!$D$14,AC$7=3,'CHAMPS NECESSAIRES'!$D$14,AC$7=4,'CHAMPS NECESSAIRES'!$D$14,AC$7=5,'CHAMPS NECESSAIRES'!$D$14)</f>
        <v>0.25000000000000006</v>
      </c>
      <c r="AD13" s="94" cm="1">
        <f t="array" ref="AD13">_xlfn.IFS(AD$7=6," ",AD$7=7," ",AD$7=1,'CHAMPS NECESSAIRES'!$D$14,AD$7=2,'CHAMPS NECESSAIRES'!$D$14,AD$7=3,'CHAMPS NECESSAIRES'!$D$14,AD$7=4,'CHAMPS NECESSAIRES'!$D$14,AD$7=5,'CHAMPS NECESSAIRES'!$D$14)</f>
        <v>0.25000000000000006</v>
      </c>
      <c r="AE13" s="94" cm="1">
        <f t="array" ref="AE13">_xlfn.IFS(AE$7=6," ",AE$7=7," ",AE$7=1,'CHAMPS NECESSAIRES'!$D$14,AE$7=2,'CHAMPS NECESSAIRES'!$D$14,AE$7=3,'CHAMPS NECESSAIRES'!$D$14,AE$7=4,'CHAMPS NECESSAIRES'!$D$14,AE$7=5,'CHAMPS NECESSAIRES'!$D$14)</f>
        <v>0.25000000000000006</v>
      </c>
      <c r="AF13" s="94" cm="1">
        <f t="array" ref="AF13">_xlfn.IFS(AF$7=6," ",AF$7=7," ",AF$7=1,'CHAMPS NECESSAIRES'!$D$14,AF$7=2,'CHAMPS NECESSAIRES'!$D$14,AF$7=3,'CHAMPS NECESSAIRES'!$D$14,AF$7=4,'CHAMPS NECESSAIRES'!$D$14,AF$7=5,'CHAMPS NECESSAIRES'!$D$14)</f>
        <v>0.25000000000000006</v>
      </c>
      <c r="AG13" s="94" cm="1">
        <f t="array" ref="AG13">_xlfn.IFS(AG$7=6," ",AG$7=7," ",AG$7=1,'CHAMPS NECESSAIRES'!$D$14,AG$7=2,'CHAMPS NECESSAIRES'!$D$14,AG$7=3,'CHAMPS NECESSAIRES'!$D$14,AG$7=4,'CHAMPS NECESSAIRES'!$D$14,AG$7=5,'CHAMPS NECESSAIRES'!$D$14)</f>
        <v>0.25000000000000006</v>
      </c>
      <c r="AH13" s="94" t="str" cm="1">
        <f t="array" ref="AH13">_xlfn.IFS(AH$7=6," ",AH$7=7," ",AH$7=1,'CHAMPS NECESSAIRES'!$D$14,AH$7=2,'CHAMPS NECESSAIRES'!$D$14,AH$7=3,'CHAMPS NECESSAIRES'!$D$14,AH$7=4,'CHAMPS NECESSAIRES'!$D$14,AH$7=5,'CHAMPS NECESSAIRES'!$D$14)</f>
        <v xml:space="preserve"> </v>
      </c>
      <c r="AI13" s="94" t="str" cm="1">
        <f t="array" ref="AI13">_xlfn.IFS(AI$7=6," ",AI$7=7," ",AI$7=1,'CHAMPS NECESSAIRES'!$D$14,AI$7=2,'CHAMPS NECESSAIRES'!$D$14,AI$7=3,'CHAMPS NECESSAIRES'!$D$14,AI$7=4,'CHAMPS NECESSAIRES'!$D$14,AI$7=5,'CHAMPS NECESSAIRES'!$D$14)</f>
        <v xml:space="preserve"> </v>
      </c>
      <c r="AJ13" s="94" cm="1">
        <f t="array" ref="AJ13">_xlfn.IFS(AJ$7=6," ",AJ$7=7," ",AJ$7=1,'CHAMPS NECESSAIRES'!$D$14,AJ$7=2,'CHAMPS NECESSAIRES'!$D$14,AJ$7=3,'CHAMPS NECESSAIRES'!$D$14,AJ$7=4,'CHAMPS NECESSAIRES'!$D$14,AJ$7=5,'CHAMPS NECESSAIRES'!$D$14)</f>
        <v>0.25000000000000006</v>
      </c>
      <c r="AK13" s="4" t="e">
        <f t="shared" si="4"/>
        <v>#VALUE!</v>
      </c>
      <c r="AL13" s="5" t="e">
        <f>AK13/24</f>
        <v>#VALUE!</v>
      </c>
      <c r="AM13" s="26">
        <f t="shared" si="6"/>
        <v>5.2500000000000009</v>
      </c>
      <c r="AN13" s="27">
        <f t="shared" si="7"/>
        <v>1.3125000000000002</v>
      </c>
      <c r="AO13" s="28">
        <f t="shared" si="8"/>
        <v>31.500000000000007</v>
      </c>
      <c r="AP13" s="72">
        <f t="shared" si="9"/>
        <v>29.925000000000004</v>
      </c>
      <c r="AQ13" s="17">
        <f t="shared" si="3"/>
        <v>29</v>
      </c>
      <c r="AR13" s="18" t="s">
        <v>86</v>
      </c>
      <c r="AS13" s="32"/>
      <c r="AT13" s="32"/>
      <c r="AU13" s="32"/>
      <c r="AV13" s="32"/>
      <c r="AW13" s="32"/>
      <c r="AX13" s="32"/>
      <c r="AY13" s="32"/>
      <c r="AZ13" s="32"/>
      <c r="BA13" s="32"/>
    </row>
    <row r="14" spans="1:53" x14ac:dyDescent="0.35">
      <c r="A14" s="32"/>
      <c r="B14" s="51" t="s">
        <v>85</v>
      </c>
      <c r="C14" s="15" t="s">
        <v>85</v>
      </c>
      <c r="D14" s="51" t="s">
        <v>57</v>
      </c>
      <c r="E14" s="51" t="s">
        <v>62</v>
      </c>
      <c r="F14" s="94" t="str" cm="1">
        <f t="array" ref="F14">_xlfn.IFS(F$7=6," ",F$7=7," ",F$7=1,'CHAMPS NECESSAIRES'!$D$14,F$7=2,'CHAMPS NECESSAIRES'!$D$14,F$7=3,'CHAMPS NECESSAIRES'!$D$14,F$7=4,'CHAMPS NECESSAIRES'!$D$14,F$7=5,'CHAMPS NECESSAIRES'!$D$14)</f>
        <v xml:space="preserve"> </v>
      </c>
      <c r="G14" s="94" t="str" cm="1">
        <f t="array" ref="G14">_xlfn.IFS(G$7=6," ",G$7=7," ",G$7=1,'CHAMPS NECESSAIRES'!$D$14,G$7=2,'CHAMPS NECESSAIRES'!$D$14,G$7=3,'CHAMPS NECESSAIRES'!$D$14,G$7=4,'CHAMPS NECESSAIRES'!$D$14,G$7=5,'CHAMPS NECESSAIRES'!$D$14)</f>
        <v xml:space="preserve"> </v>
      </c>
      <c r="H14" s="94" cm="1">
        <f t="array" ref="H14">_xlfn.IFS(H$7=6," ",H$7=7," ",H$7=1,'CHAMPS NECESSAIRES'!$D$14,H$7=2,'CHAMPS NECESSAIRES'!$D$14,H$7=3,'CHAMPS NECESSAIRES'!$D$14,H$7=4,'CHAMPS NECESSAIRES'!$D$14,H$7=5,'CHAMPS NECESSAIRES'!$D$14)</f>
        <v>0.25000000000000006</v>
      </c>
      <c r="I14" s="94" cm="1">
        <f t="array" ref="I14">_xlfn.IFS(I$7=6," ",I$7=7," ",I$7=1,'CHAMPS NECESSAIRES'!$D$14,I$7=2,'CHAMPS NECESSAIRES'!$D$14,I$7=3,'CHAMPS NECESSAIRES'!$D$14,I$7=4,'CHAMPS NECESSAIRES'!$D$14,I$7=5,'CHAMPS NECESSAIRES'!$D$14)</f>
        <v>0.25000000000000006</v>
      </c>
      <c r="J14" s="94" cm="1">
        <f t="array" ref="J14">_xlfn.IFS(J$7=6," ",J$7=7," ",J$7=1,'CHAMPS NECESSAIRES'!$D$14,J$7=2,'CHAMPS NECESSAIRES'!$D$14,J$7=3,'CHAMPS NECESSAIRES'!$D$14,J$7=4,'CHAMPS NECESSAIRES'!$D$14,J$7=5,'CHAMPS NECESSAIRES'!$D$14)</f>
        <v>0.25000000000000006</v>
      </c>
      <c r="K14" s="94" cm="1">
        <f t="array" ref="K14">_xlfn.IFS(K$7=6," ",K$7=7," ",K$7=1,'CHAMPS NECESSAIRES'!$D$14,K$7=2,'CHAMPS NECESSAIRES'!$D$14,K$7=3,'CHAMPS NECESSAIRES'!$D$14,K$7=4,'CHAMPS NECESSAIRES'!$D$14,K$7=5,'CHAMPS NECESSAIRES'!$D$14)</f>
        <v>0.25000000000000006</v>
      </c>
      <c r="L14" s="94" cm="1">
        <f t="array" ref="L14">_xlfn.IFS(L$7=6," ",L$7=7," ",L$7=1,'CHAMPS NECESSAIRES'!$D$14,L$7=2,'CHAMPS NECESSAIRES'!$D$14,L$7=3,'CHAMPS NECESSAIRES'!$D$14,L$7=4,'CHAMPS NECESSAIRES'!$D$14,L$7=5,'CHAMPS NECESSAIRES'!$D$14)</f>
        <v>0.25000000000000006</v>
      </c>
      <c r="M14" s="94" t="str" cm="1">
        <f t="array" ref="M14">_xlfn.IFS(M$7=6," ",M$7=7," ",M$7=1,'CHAMPS NECESSAIRES'!$D$14,M$7=2,'CHAMPS NECESSAIRES'!$D$14,M$7=3,'CHAMPS NECESSAIRES'!$D$14,M$7=4,'CHAMPS NECESSAIRES'!$D$14,M$7=5,'CHAMPS NECESSAIRES'!$D$14)</f>
        <v xml:space="preserve"> </v>
      </c>
      <c r="N14" s="94" t="str" cm="1">
        <f t="array" ref="N14">_xlfn.IFS(N$7=6," ",N$7=7," ",N$7=1,'CHAMPS NECESSAIRES'!$D$14,N$7=2,'CHAMPS NECESSAIRES'!$D$14,N$7=3,'CHAMPS NECESSAIRES'!$D$14,N$7=4,'CHAMPS NECESSAIRES'!$D$14,N$7=5,'CHAMPS NECESSAIRES'!$D$14)</f>
        <v xml:space="preserve"> </v>
      </c>
      <c r="O14" s="94" cm="1">
        <f t="array" ref="O14">_xlfn.IFS(O$7=6," ",O$7=7," ",O$7=1,'CHAMPS NECESSAIRES'!$D$14,O$7=2,'CHAMPS NECESSAIRES'!$D$14,O$7=3,'CHAMPS NECESSAIRES'!$D$14,O$7=4,'CHAMPS NECESSAIRES'!$D$14,O$7=5,'CHAMPS NECESSAIRES'!$D$14)</f>
        <v>0.25000000000000006</v>
      </c>
      <c r="P14" s="94" cm="1">
        <f t="array" ref="P14">_xlfn.IFS(P$7=6," ",P$7=7," ",P$7=1,'CHAMPS NECESSAIRES'!$D$14,P$7=2,'CHAMPS NECESSAIRES'!$D$14,P$7=3,'CHAMPS NECESSAIRES'!$D$14,P$7=4,'CHAMPS NECESSAIRES'!$D$14,P$7=5,'CHAMPS NECESSAIRES'!$D$14)</f>
        <v>0.25000000000000006</v>
      </c>
      <c r="Q14" s="94" cm="1">
        <f t="array" ref="Q14">_xlfn.IFS(Q$7=6," ",Q$7=7," ",Q$7=1,'CHAMPS NECESSAIRES'!$D$14,Q$7=2,'CHAMPS NECESSAIRES'!$D$14,Q$7=3,'CHAMPS NECESSAIRES'!$D$14,Q$7=4,'CHAMPS NECESSAIRES'!$D$14,Q$7=5,'CHAMPS NECESSAIRES'!$D$14)</f>
        <v>0.25000000000000006</v>
      </c>
      <c r="R14" s="94" cm="1">
        <f t="array" ref="R14">_xlfn.IFS(R$7=6," ",R$7=7," ",R$7=1,'CHAMPS NECESSAIRES'!$D$14,R$7=2,'CHAMPS NECESSAIRES'!$D$14,R$7=3,'CHAMPS NECESSAIRES'!$D$14,R$7=4,'CHAMPS NECESSAIRES'!$D$14,R$7=5,'CHAMPS NECESSAIRES'!$D$14)</f>
        <v>0.25000000000000006</v>
      </c>
      <c r="S14" s="94" cm="1">
        <f t="array" ref="S14">_xlfn.IFS(S$7=6," ",S$7=7," ",S$7=1,'CHAMPS NECESSAIRES'!$D$14,S$7=2,'CHAMPS NECESSAIRES'!$D$14,S$7=3,'CHAMPS NECESSAIRES'!$D$14,S$7=4,'CHAMPS NECESSAIRES'!$D$14,S$7=5,'CHAMPS NECESSAIRES'!$D$14)</f>
        <v>0.25000000000000006</v>
      </c>
      <c r="T14" s="94" t="str" cm="1">
        <f t="array" ref="T14">_xlfn.IFS(T$7=6," ",T$7=7," ",T$7=1,'CHAMPS NECESSAIRES'!$D$14,T$7=2,'CHAMPS NECESSAIRES'!$D$14,T$7=3,'CHAMPS NECESSAIRES'!$D$14,T$7=4,'CHAMPS NECESSAIRES'!$D$14,T$7=5,'CHAMPS NECESSAIRES'!$D$14)</f>
        <v xml:space="preserve"> </v>
      </c>
      <c r="U14" s="94" t="str" cm="1">
        <f t="array" ref="U14">_xlfn.IFS(U$7=6," ",U$7=7," ",U$7=1,'CHAMPS NECESSAIRES'!$D$14,U$7=2,'CHAMPS NECESSAIRES'!$D$14,U$7=3,'CHAMPS NECESSAIRES'!$D$14,U$7=4,'CHAMPS NECESSAIRES'!$D$14,U$7=5,'CHAMPS NECESSAIRES'!$D$14)</f>
        <v xml:space="preserve"> </v>
      </c>
      <c r="V14" s="94" cm="1">
        <f t="array" ref="V14">_xlfn.IFS(V$7=6," ",V$7=7," ",V$7=1,'CHAMPS NECESSAIRES'!$D$14,V$7=2,'CHAMPS NECESSAIRES'!$D$14,V$7=3,'CHAMPS NECESSAIRES'!$D$14,V$7=4,'CHAMPS NECESSAIRES'!$D$14,V$7=5,'CHAMPS NECESSAIRES'!$D$14)</f>
        <v>0.25000000000000006</v>
      </c>
      <c r="W14" s="94" cm="1">
        <f t="array" ref="W14">_xlfn.IFS(W$7=6," ",W$7=7," ",W$7=1,'CHAMPS NECESSAIRES'!$D$14,W$7=2,'CHAMPS NECESSAIRES'!$D$14,W$7=3,'CHAMPS NECESSAIRES'!$D$14,W$7=4,'CHAMPS NECESSAIRES'!$D$14,W$7=5,'CHAMPS NECESSAIRES'!$D$14)</f>
        <v>0.25000000000000006</v>
      </c>
      <c r="X14" s="94" cm="1">
        <f t="array" ref="X14">_xlfn.IFS(X$7=6," ",X$7=7," ",X$7=1,'CHAMPS NECESSAIRES'!$D$14,X$7=2,'CHAMPS NECESSAIRES'!$D$14,X$7=3,'CHAMPS NECESSAIRES'!$D$14,X$7=4,'CHAMPS NECESSAIRES'!$D$14,X$7=5,'CHAMPS NECESSAIRES'!$D$14)</f>
        <v>0.25000000000000006</v>
      </c>
      <c r="Y14" s="94" cm="1">
        <f t="array" ref="Y14">_xlfn.IFS(Y$7=6," ",Y$7=7," ",Y$7=1,'CHAMPS NECESSAIRES'!$D$14,Y$7=2,'CHAMPS NECESSAIRES'!$D$14,Y$7=3,'CHAMPS NECESSAIRES'!$D$14,Y$7=4,'CHAMPS NECESSAIRES'!$D$14,Y$7=5,'CHAMPS NECESSAIRES'!$D$14)</f>
        <v>0.25000000000000006</v>
      </c>
      <c r="Z14" s="94" cm="1">
        <f t="array" ref="Z14">_xlfn.IFS(Z$7=6," ",Z$7=7," ",Z$7=1,'CHAMPS NECESSAIRES'!$D$14,Z$7=2,'CHAMPS NECESSAIRES'!$D$14,Z$7=3,'CHAMPS NECESSAIRES'!$D$14,Z$7=4,'CHAMPS NECESSAIRES'!$D$14,Z$7=5,'CHAMPS NECESSAIRES'!$D$14)</f>
        <v>0.25000000000000006</v>
      </c>
      <c r="AA14" s="94" t="str" cm="1">
        <f t="array" ref="AA14">_xlfn.IFS(AA$7=6," ",AA$7=7," ",AA$7=1,'CHAMPS NECESSAIRES'!$D$14,AA$7=2,'CHAMPS NECESSAIRES'!$D$14,AA$7=3,'CHAMPS NECESSAIRES'!$D$14,AA$7=4,'CHAMPS NECESSAIRES'!$D$14,AA$7=5,'CHAMPS NECESSAIRES'!$D$14)</f>
        <v xml:space="preserve"> </v>
      </c>
      <c r="AB14" s="94" t="str" cm="1">
        <f t="array" ref="AB14">_xlfn.IFS(AB$7=6," ",AB$7=7," ",AB$7=1,'CHAMPS NECESSAIRES'!$D$14,AB$7=2,'CHAMPS NECESSAIRES'!$D$14,AB$7=3,'CHAMPS NECESSAIRES'!$D$14,AB$7=4,'CHAMPS NECESSAIRES'!$D$14,AB$7=5,'CHAMPS NECESSAIRES'!$D$14)</f>
        <v xml:space="preserve"> </v>
      </c>
      <c r="AC14" s="94" cm="1">
        <f t="array" ref="AC14">_xlfn.IFS(AC$7=6," ",AC$7=7," ",AC$7=1,'CHAMPS NECESSAIRES'!$D$14,AC$7=2,'CHAMPS NECESSAIRES'!$D$14,AC$7=3,'CHAMPS NECESSAIRES'!$D$14,AC$7=4,'CHAMPS NECESSAIRES'!$D$14,AC$7=5,'CHAMPS NECESSAIRES'!$D$14)</f>
        <v>0.25000000000000006</v>
      </c>
      <c r="AD14" s="94" cm="1">
        <f t="array" ref="AD14">_xlfn.IFS(AD$7=6," ",AD$7=7," ",AD$7=1,'CHAMPS NECESSAIRES'!$D$14,AD$7=2,'CHAMPS NECESSAIRES'!$D$14,AD$7=3,'CHAMPS NECESSAIRES'!$D$14,AD$7=4,'CHAMPS NECESSAIRES'!$D$14,AD$7=5,'CHAMPS NECESSAIRES'!$D$14)</f>
        <v>0.25000000000000006</v>
      </c>
      <c r="AE14" s="94" cm="1">
        <f t="array" ref="AE14">_xlfn.IFS(AE$7=6," ",AE$7=7," ",AE$7=1,'CHAMPS NECESSAIRES'!$D$14,AE$7=2,'CHAMPS NECESSAIRES'!$D$14,AE$7=3,'CHAMPS NECESSAIRES'!$D$14,AE$7=4,'CHAMPS NECESSAIRES'!$D$14,AE$7=5,'CHAMPS NECESSAIRES'!$D$14)</f>
        <v>0.25000000000000006</v>
      </c>
      <c r="AF14" s="94" cm="1">
        <f t="array" ref="AF14">_xlfn.IFS(AF$7=6," ",AF$7=7," ",AF$7=1,'CHAMPS NECESSAIRES'!$D$14,AF$7=2,'CHAMPS NECESSAIRES'!$D$14,AF$7=3,'CHAMPS NECESSAIRES'!$D$14,AF$7=4,'CHAMPS NECESSAIRES'!$D$14,AF$7=5,'CHAMPS NECESSAIRES'!$D$14)</f>
        <v>0.25000000000000006</v>
      </c>
      <c r="AG14" s="94" cm="1">
        <f t="array" ref="AG14">_xlfn.IFS(AG$7=6," ",AG$7=7," ",AG$7=1,'CHAMPS NECESSAIRES'!$D$14,AG$7=2,'CHAMPS NECESSAIRES'!$D$14,AG$7=3,'CHAMPS NECESSAIRES'!$D$14,AG$7=4,'CHAMPS NECESSAIRES'!$D$14,AG$7=5,'CHAMPS NECESSAIRES'!$D$14)</f>
        <v>0.25000000000000006</v>
      </c>
      <c r="AH14" s="94" t="str" cm="1">
        <f t="array" ref="AH14">_xlfn.IFS(AH$7=6," ",AH$7=7," ",AH$7=1,'CHAMPS NECESSAIRES'!$D$14,AH$7=2,'CHAMPS NECESSAIRES'!$D$14,AH$7=3,'CHAMPS NECESSAIRES'!$D$14,AH$7=4,'CHAMPS NECESSAIRES'!$D$14,AH$7=5,'CHAMPS NECESSAIRES'!$D$14)</f>
        <v xml:space="preserve"> </v>
      </c>
      <c r="AI14" s="94" t="str" cm="1">
        <f t="array" ref="AI14">_xlfn.IFS(AI$7=6," ",AI$7=7," ",AI$7=1,'CHAMPS NECESSAIRES'!$D$14,AI$7=2,'CHAMPS NECESSAIRES'!$D$14,AI$7=3,'CHAMPS NECESSAIRES'!$D$14,AI$7=4,'CHAMPS NECESSAIRES'!$D$14,AI$7=5,'CHAMPS NECESSAIRES'!$D$14)</f>
        <v xml:space="preserve"> </v>
      </c>
      <c r="AJ14" s="94" cm="1">
        <f t="array" ref="AJ14">_xlfn.IFS(AJ$7=6," ",AJ$7=7," ",AJ$7=1,'CHAMPS NECESSAIRES'!$D$14,AJ$7=2,'CHAMPS NECESSAIRES'!$D$14,AJ$7=3,'CHAMPS NECESSAIRES'!$D$14,AJ$7=4,'CHAMPS NECESSAIRES'!$D$14,AJ$7=5,'CHAMPS NECESSAIRES'!$D$14)</f>
        <v>0.25000000000000006</v>
      </c>
      <c r="AK14" s="4" t="e">
        <f t="shared" si="4"/>
        <v>#VALUE!</v>
      </c>
      <c r="AL14" s="5" t="e">
        <f t="shared" ref="AL14:AL17" si="10">AK14/24</f>
        <v>#VALUE!</v>
      </c>
      <c r="AM14" s="26">
        <f t="shared" si="6"/>
        <v>5.2500000000000009</v>
      </c>
      <c r="AN14" s="27">
        <f t="shared" si="7"/>
        <v>1.3125000000000002</v>
      </c>
      <c r="AO14" s="28">
        <f t="shared" si="8"/>
        <v>31.500000000000007</v>
      </c>
      <c r="AP14" s="72">
        <f t="shared" si="9"/>
        <v>29.925000000000004</v>
      </c>
      <c r="AQ14" s="17">
        <f t="shared" si="3"/>
        <v>29</v>
      </c>
      <c r="AR14" s="18" t="s">
        <v>86</v>
      </c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x14ac:dyDescent="0.35">
      <c r="A15" s="32"/>
      <c r="B15" s="51" t="s">
        <v>85</v>
      </c>
      <c r="C15" s="15" t="s">
        <v>85</v>
      </c>
      <c r="D15" s="51" t="s">
        <v>57</v>
      </c>
      <c r="E15" s="51" t="s">
        <v>62</v>
      </c>
      <c r="F15" s="94" t="str" cm="1">
        <f t="array" ref="F15">_xlfn.IFS(F$7=6," ",F$7=7," ",F$7=1,'CHAMPS NECESSAIRES'!$D$14,F$7=2,'CHAMPS NECESSAIRES'!$D$14,F$7=3,'CHAMPS NECESSAIRES'!$D$14,F$7=4,'CHAMPS NECESSAIRES'!$D$14,F$7=5,'CHAMPS NECESSAIRES'!$D$14)</f>
        <v xml:space="preserve"> </v>
      </c>
      <c r="G15" s="94" t="str" cm="1">
        <f t="array" ref="G15">_xlfn.IFS(G$7=6," ",G$7=7," ",G$7=1,'CHAMPS NECESSAIRES'!$D$14,G$7=2,'CHAMPS NECESSAIRES'!$D$14,G$7=3,'CHAMPS NECESSAIRES'!$D$14,G$7=4,'CHAMPS NECESSAIRES'!$D$14,G$7=5,'CHAMPS NECESSAIRES'!$D$14)</f>
        <v xml:space="preserve"> </v>
      </c>
      <c r="H15" s="94" cm="1">
        <f t="array" ref="H15">_xlfn.IFS(H$7=6," ",H$7=7," ",H$7=1,'CHAMPS NECESSAIRES'!$D$14,H$7=2,'CHAMPS NECESSAIRES'!$D$14,H$7=3,'CHAMPS NECESSAIRES'!$D$14,H$7=4,'CHAMPS NECESSAIRES'!$D$14,H$7=5,'CHAMPS NECESSAIRES'!$D$14)</f>
        <v>0.25000000000000006</v>
      </c>
      <c r="I15" s="94" cm="1">
        <f t="array" ref="I15">_xlfn.IFS(I$7=6," ",I$7=7," ",I$7=1,'CHAMPS NECESSAIRES'!$D$14,I$7=2,'CHAMPS NECESSAIRES'!$D$14,I$7=3,'CHAMPS NECESSAIRES'!$D$14,I$7=4,'CHAMPS NECESSAIRES'!$D$14,I$7=5,'CHAMPS NECESSAIRES'!$D$14)</f>
        <v>0.25000000000000006</v>
      </c>
      <c r="J15" s="94" cm="1">
        <f t="array" ref="J15">_xlfn.IFS(J$7=6," ",J$7=7," ",J$7=1,'CHAMPS NECESSAIRES'!$D$14,J$7=2,'CHAMPS NECESSAIRES'!$D$14,J$7=3,'CHAMPS NECESSAIRES'!$D$14,J$7=4,'CHAMPS NECESSAIRES'!$D$14,J$7=5,'CHAMPS NECESSAIRES'!$D$14)</f>
        <v>0.25000000000000006</v>
      </c>
      <c r="K15" s="94" cm="1">
        <f t="array" ref="K15">_xlfn.IFS(K$7=6," ",K$7=7," ",K$7=1,'CHAMPS NECESSAIRES'!$D$14,K$7=2,'CHAMPS NECESSAIRES'!$D$14,K$7=3,'CHAMPS NECESSAIRES'!$D$14,K$7=4,'CHAMPS NECESSAIRES'!$D$14,K$7=5,'CHAMPS NECESSAIRES'!$D$14)</f>
        <v>0.25000000000000006</v>
      </c>
      <c r="L15" s="94" cm="1">
        <f t="array" ref="L15">_xlfn.IFS(L$7=6," ",L$7=7," ",L$7=1,'CHAMPS NECESSAIRES'!$D$14,L$7=2,'CHAMPS NECESSAIRES'!$D$14,L$7=3,'CHAMPS NECESSAIRES'!$D$14,L$7=4,'CHAMPS NECESSAIRES'!$D$14,L$7=5,'CHAMPS NECESSAIRES'!$D$14)</f>
        <v>0.25000000000000006</v>
      </c>
      <c r="M15" s="94" t="str" cm="1">
        <f t="array" ref="M15">_xlfn.IFS(M$7=6," ",M$7=7," ",M$7=1,'CHAMPS NECESSAIRES'!$D$14,M$7=2,'CHAMPS NECESSAIRES'!$D$14,M$7=3,'CHAMPS NECESSAIRES'!$D$14,M$7=4,'CHAMPS NECESSAIRES'!$D$14,M$7=5,'CHAMPS NECESSAIRES'!$D$14)</f>
        <v xml:space="preserve"> </v>
      </c>
      <c r="N15" s="94" t="str" cm="1">
        <f t="array" ref="N15">_xlfn.IFS(N$7=6," ",N$7=7," ",N$7=1,'CHAMPS NECESSAIRES'!$D$14,N$7=2,'CHAMPS NECESSAIRES'!$D$14,N$7=3,'CHAMPS NECESSAIRES'!$D$14,N$7=4,'CHAMPS NECESSAIRES'!$D$14,N$7=5,'CHAMPS NECESSAIRES'!$D$14)</f>
        <v xml:space="preserve"> </v>
      </c>
      <c r="O15" s="94" cm="1">
        <f t="array" ref="O15">_xlfn.IFS(O$7=6," ",O$7=7," ",O$7=1,'CHAMPS NECESSAIRES'!$D$14,O$7=2,'CHAMPS NECESSAIRES'!$D$14,O$7=3,'CHAMPS NECESSAIRES'!$D$14,O$7=4,'CHAMPS NECESSAIRES'!$D$14,O$7=5,'CHAMPS NECESSAIRES'!$D$14)</f>
        <v>0.25000000000000006</v>
      </c>
      <c r="P15" s="94" cm="1">
        <f t="array" ref="P15">_xlfn.IFS(P$7=6," ",P$7=7," ",P$7=1,'CHAMPS NECESSAIRES'!$D$14,P$7=2,'CHAMPS NECESSAIRES'!$D$14,P$7=3,'CHAMPS NECESSAIRES'!$D$14,P$7=4,'CHAMPS NECESSAIRES'!$D$14,P$7=5,'CHAMPS NECESSAIRES'!$D$14)</f>
        <v>0.25000000000000006</v>
      </c>
      <c r="Q15" s="94" cm="1">
        <f t="array" ref="Q15">_xlfn.IFS(Q$7=6," ",Q$7=7," ",Q$7=1,'CHAMPS NECESSAIRES'!$D$14,Q$7=2,'CHAMPS NECESSAIRES'!$D$14,Q$7=3,'CHAMPS NECESSAIRES'!$D$14,Q$7=4,'CHAMPS NECESSAIRES'!$D$14,Q$7=5,'CHAMPS NECESSAIRES'!$D$14)</f>
        <v>0.25000000000000006</v>
      </c>
      <c r="R15" s="94" cm="1">
        <f t="array" ref="R15">_xlfn.IFS(R$7=6," ",R$7=7," ",R$7=1,'CHAMPS NECESSAIRES'!$D$14,R$7=2,'CHAMPS NECESSAIRES'!$D$14,R$7=3,'CHAMPS NECESSAIRES'!$D$14,R$7=4,'CHAMPS NECESSAIRES'!$D$14,R$7=5,'CHAMPS NECESSAIRES'!$D$14)</f>
        <v>0.25000000000000006</v>
      </c>
      <c r="S15" s="94" cm="1">
        <f t="array" ref="S15">_xlfn.IFS(S$7=6," ",S$7=7," ",S$7=1,'CHAMPS NECESSAIRES'!$D$14,S$7=2,'CHAMPS NECESSAIRES'!$D$14,S$7=3,'CHAMPS NECESSAIRES'!$D$14,S$7=4,'CHAMPS NECESSAIRES'!$D$14,S$7=5,'CHAMPS NECESSAIRES'!$D$14)</f>
        <v>0.25000000000000006</v>
      </c>
      <c r="T15" s="94" t="str" cm="1">
        <f t="array" ref="T15">_xlfn.IFS(T$7=6," ",T$7=7," ",T$7=1,'CHAMPS NECESSAIRES'!$D$14,T$7=2,'CHAMPS NECESSAIRES'!$D$14,T$7=3,'CHAMPS NECESSAIRES'!$D$14,T$7=4,'CHAMPS NECESSAIRES'!$D$14,T$7=5,'CHAMPS NECESSAIRES'!$D$14)</f>
        <v xml:space="preserve"> </v>
      </c>
      <c r="U15" s="94" t="str" cm="1">
        <f t="array" ref="U15">_xlfn.IFS(U$7=6," ",U$7=7," ",U$7=1,'CHAMPS NECESSAIRES'!$D$14,U$7=2,'CHAMPS NECESSAIRES'!$D$14,U$7=3,'CHAMPS NECESSAIRES'!$D$14,U$7=4,'CHAMPS NECESSAIRES'!$D$14,U$7=5,'CHAMPS NECESSAIRES'!$D$14)</f>
        <v xml:space="preserve"> </v>
      </c>
      <c r="V15" s="94" cm="1">
        <f t="array" ref="V15">_xlfn.IFS(V$7=6," ",V$7=7," ",V$7=1,'CHAMPS NECESSAIRES'!$D$14,V$7=2,'CHAMPS NECESSAIRES'!$D$14,V$7=3,'CHAMPS NECESSAIRES'!$D$14,V$7=4,'CHAMPS NECESSAIRES'!$D$14,V$7=5,'CHAMPS NECESSAIRES'!$D$14)</f>
        <v>0.25000000000000006</v>
      </c>
      <c r="W15" s="94" cm="1">
        <f t="array" ref="W15">_xlfn.IFS(W$7=6," ",W$7=7," ",W$7=1,'CHAMPS NECESSAIRES'!$D$14,W$7=2,'CHAMPS NECESSAIRES'!$D$14,W$7=3,'CHAMPS NECESSAIRES'!$D$14,W$7=4,'CHAMPS NECESSAIRES'!$D$14,W$7=5,'CHAMPS NECESSAIRES'!$D$14)</f>
        <v>0.25000000000000006</v>
      </c>
      <c r="X15" s="94" cm="1">
        <f t="array" ref="X15">_xlfn.IFS(X$7=6," ",X$7=7," ",X$7=1,'CHAMPS NECESSAIRES'!$D$14,X$7=2,'CHAMPS NECESSAIRES'!$D$14,X$7=3,'CHAMPS NECESSAIRES'!$D$14,X$7=4,'CHAMPS NECESSAIRES'!$D$14,X$7=5,'CHAMPS NECESSAIRES'!$D$14)</f>
        <v>0.25000000000000006</v>
      </c>
      <c r="Y15" s="94" cm="1">
        <f t="array" ref="Y15">_xlfn.IFS(Y$7=6," ",Y$7=7," ",Y$7=1,'CHAMPS NECESSAIRES'!$D$14,Y$7=2,'CHAMPS NECESSAIRES'!$D$14,Y$7=3,'CHAMPS NECESSAIRES'!$D$14,Y$7=4,'CHAMPS NECESSAIRES'!$D$14,Y$7=5,'CHAMPS NECESSAIRES'!$D$14)</f>
        <v>0.25000000000000006</v>
      </c>
      <c r="Z15" s="94" cm="1">
        <f t="array" ref="Z15">_xlfn.IFS(Z$7=6," ",Z$7=7," ",Z$7=1,'CHAMPS NECESSAIRES'!$D$14,Z$7=2,'CHAMPS NECESSAIRES'!$D$14,Z$7=3,'CHAMPS NECESSAIRES'!$D$14,Z$7=4,'CHAMPS NECESSAIRES'!$D$14,Z$7=5,'CHAMPS NECESSAIRES'!$D$14)</f>
        <v>0.25000000000000006</v>
      </c>
      <c r="AA15" s="94" t="str" cm="1">
        <f t="array" ref="AA15">_xlfn.IFS(AA$7=6," ",AA$7=7," ",AA$7=1,'CHAMPS NECESSAIRES'!$D$14,AA$7=2,'CHAMPS NECESSAIRES'!$D$14,AA$7=3,'CHAMPS NECESSAIRES'!$D$14,AA$7=4,'CHAMPS NECESSAIRES'!$D$14,AA$7=5,'CHAMPS NECESSAIRES'!$D$14)</f>
        <v xml:space="preserve"> </v>
      </c>
      <c r="AB15" s="94" t="str" cm="1">
        <f t="array" ref="AB15">_xlfn.IFS(AB$7=6," ",AB$7=7," ",AB$7=1,'CHAMPS NECESSAIRES'!$D$14,AB$7=2,'CHAMPS NECESSAIRES'!$D$14,AB$7=3,'CHAMPS NECESSAIRES'!$D$14,AB$7=4,'CHAMPS NECESSAIRES'!$D$14,AB$7=5,'CHAMPS NECESSAIRES'!$D$14)</f>
        <v xml:space="preserve"> </v>
      </c>
      <c r="AC15" s="94" cm="1">
        <f t="array" ref="AC15">_xlfn.IFS(AC$7=6," ",AC$7=7," ",AC$7=1,'CHAMPS NECESSAIRES'!$D$14,AC$7=2,'CHAMPS NECESSAIRES'!$D$14,AC$7=3,'CHAMPS NECESSAIRES'!$D$14,AC$7=4,'CHAMPS NECESSAIRES'!$D$14,AC$7=5,'CHAMPS NECESSAIRES'!$D$14)</f>
        <v>0.25000000000000006</v>
      </c>
      <c r="AD15" s="94" cm="1">
        <f t="array" ref="AD15">_xlfn.IFS(AD$7=6," ",AD$7=7," ",AD$7=1,'CHAMPS NECESSAIRES'!$D$14,AD$7=2,'CHAMPS NECESSAIRES'!$D$14,AD$7=3,'CHAMPS NECESSAIRES'!$D$14,AD$7=4,'CHAMPS NECESSAIRES'!$D$14,AD$7=5,'CHAMPS NECESSAIRES'!$D$14)</f>
        <v>0.25000000000000006</v>
      </c>
      <c r="AE15" s="94" cm="1">
        <f t="array" ref="AE15">_xlfn.IFS(AE$7=6," ",AE$7=7," ",AE$7=1,'CHAMPS NECESSAIRES'!$D$14,AE$7=2,'CHAMPS NECESSAIRES'!$D$14,AE$7=3,'CHAMPS NECESSAIRES'!$D$14,AE$7=4,'CHAMPS NECESSAIRES'!$D$14,AE$7=5,'CHAMPS NECESSAIRES'!$D$14)</f>
        <v>0.25000000000000006</v>
      </c>
      <c r="AF15" s="94" cm="1">
        <f t="array" ref="AF15">_xlfn.IFS(AF$7=6," ",AF$7=7," ",AF$7=1,'CHAMPS NECESSAIRES'!$D$14,AF$7=2,'CHAMPS NECESSAIRES'!$D$14,AF$7=3,'CHAMPS NECESSAIRES'!$D$14,AF$7=4,'CHAMPS NECESSAIRES'!$D$14,AF$7=5,'CHAMPS NECESSAIRES'!$D$14)</f>
        <v>0.25000000000000006</v>
      </c>
      <c r="AG15" s="94" cm="1">
        <f t="array" ref="AG15">_xlfn.IFS(AG$7=6," ",AG$7=7," ",AG$7=1,'CHAMPS NECESSAIRES'!$D$14,AG$7=2,'CHAMPS NECESSAIRES'!$D$14,AG$7=3,'CHAMPS NECESSAIRES'!$D$14,AG$7=4,'CHAMPS NECESSAIRES'!$D$14,AG$7=5,'CHAMPS NECESSAIRES'!$D$14)</f>
        <v>0.25000000000000006</v>
      </c>
      <c r="AH15" s="94" t="str" cm="1">
        <f t="array" ref="AH15">_xlfn.IFS(AH$7=6," ",AH$7=7," ",AH$7=1,'CHAMPS NECESSAIRES'!$D$14,AH$7=2,'CHAMPS NECESSAIRES'!$D$14,AH$7=3,'CHAMPS NECESSAIRES'!$D$14,AH$7=4,'CHAMPS NECESSAIRES'!$D$14,AH$7=5,'CHAMPS NECESSAIRES'!$D$14)</f>
        <v xml:space="preserve"> </v>
      </c>
      <c r="AI15" s="94" t="str" cm="1">
        <f t="array" ref="AI15">_xlfn.IFS(AI$7=6," ",AI$7=7," ",AI$7=1,'CHAMPS NECESSAIRES'!$D$14,AI$7=2,'CHAMPS NECESSAIRES'!$D$14,AI$7=3,'CHAMPS NECESSAIRES'!$D$14,AI$7=4,'CHAMPS NECESSAIRES'!$D$14,AI$7=5,'CHAMPS NECESSAIRES'!$D$14)</f>
        <v xml:space="preserve"> </v>
      </c>
      <c r="AJ15" s="94" cm="1">
        <f t="array" ref="AJ15">_xlfn.IFS(AJ$7=6," ",AJ$7=7," ",AJ$7=1,'CHAMPS NECESSAIRES'!$D$14,AJ$7=2,'CHAMPS NECESSAIRES'!$D$14,AJ$7=3,'CHAMPS NECESSAIRES'!$D$14,AJ$7=4,'CHAMPS NECESSAIRES'!$D$14,AJ$7=5,'CHAMPS NECESSAIRES'!$D$14)</f>
        <v>0.25000000000000006</v>
      </c>
      <c r="AK15" s="4" t="e">
        <f t="shared" si="4"/>
        <v>#VALUE!</v>
      </c>
      <c r="AL15" s="5" t="e">
        <f t="shared" si="10"/>
        <v>#VALUE!</v>
      </c>
      <c r="AM15" s="26">
        <f t="shared" si="6"/>
        <v>5.2500000000000009</v>
      </c>
      <c r="AN15" s="27">
        <f t="shared" si="7"/>
        <v>1.3125000000000002</v>
      </c>
      <c r="AO15" s="28">
        <f t="shared" si="8"/>
        <v>31.500000000000007</v>
      </c>
      <c r="AP15" s="72">
        <f t="shared" si="9"/>
        <v>29.925000000000004</v>
      </c>
      <c r="AQ15" s="17">
        <f t="shared" si="3"/>
        <v>29</v>
      </c>
      <c r="AR15" s="18" t="s">
        <v>86</v>
      </c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53" ht="15.75" customHeight="1" x14ac:dyDescent="0.35">
      <c r="A16" s="32"/>
      <c r="B16" s="51" t="s">
        <v>85</v>
      </c>
      <c r="C16" s="15" t="s">
        <v>85</v>
      </c>
      <c r="D16" s="51" t="s">
        <v>57</v>
      </c>
      <c r="E16" s="51" t="s">
        <v>62</v>
      </c>
      <c r="F16" s="94" t="str" cm="1">
        <f t="array" ref="F16">_xlfn.IFS(F$7=6," ",F$7=7," ",F$7=1,'CHAMPS NECESSAIRES'!$D$14,F$7=2,'CHAMPS NECESSAIRES'!$D$14,F$7=3,'CHAMPS NECESSAIRES'!$D$14,F$7=4,'CHAMPS NECESSAIRES'!$D$14,F$7=5,'CHAMPS NECESSAIRES'!$D$14)</f>
        <v xml:space="preserve"> </v>
      </c>
      <c r="G16" s="94" t="str" cm="1">
        <f t="array" ref="G16">_xlfn.IFS(G$7=6," ",G$7=7," ",G$7=1,'CHAMPS NECESSAIRES'!$D$14,G$7=2,'CHAMPS NECESSAIRES'!$D$14,G$7=3,'CHAMPS NECESSAIRES'!$D$14,G$7=4,'CHAMPS NECESSAIRES'!$D$14,G$7=5,'CHAMPS NECESSAIRES'!$D$14)</f>
        <v xml:space="preserve"> </v>
      </c>
      <c r="H16" s="94" cm="1">
        <f t="array" ref="H16">_xlfn.IFS(H$7=6," ",H$7=7," ",H$7=1,'CHAMPS NECESSAIRES'!$D$14,H$7=2,'CHAMPS NECESSAIRES'!$D$14,H$7=3,'CHAMPS NECESSAIRES'!$D$14,H$7=4,'CHAMPS NECESSAIRES'!$D$14,H$7=5,'CHAMPS NECESSAIRES'!$D$14)</f>
        <v>0.25000000000000006</v>
      </c>
      <c r="I16" s="94" cm="1">
        <f t="array" ref="I16">_xlfn.IFS(I$7=6," ",I$7=7," ",I$7=1,'CHAMPS NECESSAIRES'!$D$14,I$7=2,'CHAMPS NECESSAIRES'!$D$14,I$7=3,'CHAMPS NECESSAIRES'!$D$14,I$7=4,'CHAMPS NECESSAIRES'!$D$14,I$7=5,'CHAMPS NECESSAIRES'!$D$14)</f>
        <v>0.25000000000000006</v>
      </c>
      <c r="J16" s="94" cm="1">
        <f t="array" ref="J16">_xlfn.IFS(J$7=6," ",J$7=7," ",J$7=1,'CHAMPS NECESSAIRES'!$D$14,J$7=2,'CHAMPS NECESSAIRES'!$D$14,J$7=3,'CHAMPS NECESSAIRES'!$D$14,J$7=4,'CHAMPS NECESSAIRES'!$D$14,J$7=5,'CHAMPS NECESSAIRES'!$D$14)</f>
        <v>0.25000000000000006</v>
      </c>
      <c r="K16" s="94" cm="1">
        <f t="array" ref="K16">_xlfn.IFS(K$7=6," ",K$7=7," ",K$7=1,'CHAMPS NECESSAIRES'!$D$14,K$7=2,'CHAMPS NECESSAIRES'!$D$14,K$7=3,'CHAMPS NECESSAIRES'!$D$14,K$7=4,'CHAMPS NECESSAIRES'!$D$14,K$7=5,'CHAMPS NECESSAIRES'!$D$14)</f>
        <v>0.25000000000000006</v>
      </c>
      <c r="L16" s="94" cm="1">
        <f t="array" ref="L16">_xlfn.IFS(L$7=6," ",L$7=7," ",L$7=1,'CHAMPS NECESSAIRES'!$D$14,L$7=2,'CHAMPS NECESSAIRES'!$D$14,L$7=3,'CHAMPS NECESSAIRES'!$D$14,L$7=4,'CHAMPS NECESSAIRES'!$D$14,L$7=5,'CHAMPS NECESSAIRES'!$D$14)</f>
        <v>0.25000000000000006</v>
      </c>
      <c r="M16" s="94" t="str" cm="1">
        <f t="array" ref="M16">_xlfn.IFS(M$7=6," ",M$7=7," ",M$7=1,'CHAMPS NECESSAIRES'!$D$14,M$7=2,'CHAMPS NECESSAIRES'!$D$14,M$7=3,'CHAMPS NECESSAIRES'!$D$14,M$7=4,'CHAMPS NECESSAIRES'!$D$14,M$7=5,'CHAMPS NECESSAIRES'!$D$14)</f>
        <v xml:space="preserve"> </v>
      </c>
      <c r="N16" s="94" t="str" cm="1">
        <f t="array" ref="N16">_xlfn.IFS(N$7=6," ",N$7=7," ",N$7=1,'CHAMPS NECESSAIRES'!$D$14,N$7=2,'CHAMPS NECESSAIRES'!$D$14,N$7=3,'CHAMPS NECESSAIRES'!$D$14,N$7=4,'CHAMPS NECESSAIRES'!$D$14,N$7=5,'CHAMPS NECESSAIRES'!$D$14)</f>
        <v xml:space="preserve"> </v>
      </c>
      <c r="O16" s="94" cm="1">
        <f t="array" ref="O16">_xlfn.IFS(O$7=6," ",O$7=7," ",O$7=1,'CHAMPS NECESSAIRES'!$D$14,O$7=2,'CHAMPS NECESSAIRES'!$D$14,O$7=3,'CHAMPS NECESSAIRES'!$D$14,O$7=4,'CHAMPS NECESSAIRES'!$D$14,O$7=5,'CHAMPS NECESSAIRES'!$D$14)</f>
        <v>0.25000000000000006</v>
      </c>
      <c r="P16" s="94" cm="1">
        <f t="array" ref="P16">_xlfn.IFS(P$7=6," ",P$7=7," ",P$7=1,'CHAMPS NECESSAIRES'!$D$14,P$7=2,'CHAMPS NECESSAIRES'!$D$14,P$7=3,'CHAMPS NECESSAIRES'!$D$14,P$7=4,'CHAMPS NECESSAIRES'!$D$14,P$7=5,'CHAMPS NECESSAIRES'!$D$14)</f>
        <v>0.25000000000000006</v>
      </c>
      <c r="Q16" s="94" cm="1">
        <f t="array" ref="Q16">_xlfn.IFS(Q$7=6," ",Q$7=7," ",Q$7=1,'CHAMPS NECESSAIRES'!$D$14,Q$7=2,'CHAMPS NECESSAIRES'!$D$14,Q$7=3,'CHAMPS NECESSAIRES'!$D$14,Q$7=4,'CHAMPS NECESSAIRES'!$D$14,Q$7=5,'CHAMPS NECESSAIRES'!$D$14)</f>
        <v>0.25000000000000006</v>
      </c>
      <c r="R16" s="94" cm="1">
        <f t="array" ref="R16">_xlfn.IFS(R$7=6," ",R$7=7," ",R$7=1,'CHAMPS NECESSAIRES'!$D$14,R$7=2,'CHAMPS NECESSAIRES'!$D$14,R$7=3,'CHAMPS NECESSAIRES'!$D$14,R$7=4,'CHAMPS NECESSAIRES'!$D$14,R$7=5,'CHAMPS NECESSAIRES'!$D$14)</f>
        <v>0.25000000000000006</v>
      </c>
      <c r="S16" s="94" cm="1">
        <f t="array" ref="S16">_xlfn.IFS(S$7=6," ",S$7=7," ",S$7=1,'CHAMPS NECESSAIRES'!$D$14,S$7=2,'CHAMPS NECESSAIRES'!$D$14,S$7=3,'CHAMPS NECESSAIRES'!$D$14,S$7=4,'CHAMPS NECESSAIRES'!$D$14,S$7=5,'CHAMPS NECESSAIRES'!$D$14)</f>
        <v>0.25000000000000006</v>
      </c>
      <c r="T16" s="94" t="str" cm="1">
        <f t="array" ref="T16">_xlfn.IFS(T$7=6," ",T$7=7," ",T$7=1,'CHAMPS NECESSAIRES'!$D$14,T$7=2,'CHAMPS NECESSAIRES'!$D$14,T$7=3,'CHAMPS NECESSAIRES'!$D$14,T$7=4,'CHAMPS NECESSAIRES'!$D$14,T$7=5,'CHAMPS NECESSAIRES'!$D$14)</f>
        <v xml:space="preserve"> </v>
      </c>
      <c r="U16" s="94" t="str" cm="1">
        <f t="array" ref="U16">_xlfn.IFS(U$7=6," ",U$7=7," ",U$7=1,'CHAMPS NECESSAIRES'!$D$14,U$7=2,'CHAMPS NECESSAIRES'!$D$14,U$7=3,'CHAMPS NECESSAIRES'!$D$14,U$7=4,'CHAMPS NECESSAIRES'!$D$14,U$7=5,'CHAMPS NECESSAIRES'!$D$14)</f>
        <v xml:space="preserve"> </v>
      </c>
      <c r="V16" s="94" cm="1">
        <f t="array" ref="V16">_xlfn.IFS(V$7=6," ",V$7=7," ",V$7=1,'CHAMPS NECESSAIRES'!$D$14,V$7=2,'CHAMPS NECESSAIRES'!$D$14,V$7=3,'CHAMPS NECESSAIRES'!$D$14,V$7=4,'CHAMPS NECESSAIRES'!$D$14,V$7=5,'CHAMPS NECESSAIRES'!$D$14)</f>
        <v>0.25000000000000006</v>
      </c>
      <c r="W16" s="94" cm="1">
        <f t="array" ref="W16">_xlfn.IFS(W$7=6," ",W$7=7," ",W$7=1,'CHAMPS NECESSAIRES'!$D$14,W$7=2,'CHAMPS NECESSAIRES'!$D$14,W$7=3,'CHAMPS NECESSAIRES'!$D$14,W$7=4,'CHAMPS NECESSAIRES'!$D$14,W$7=5,'CHAMPS NECESSAIRES'!$D$14)</f>
        <v>0.25000000000000006</v>
      </c>
      <c r="X16" s="94" cm="1">
        <f t="array" ref="X16">_xlfn.IFS(X$7=6," ",X$7=7," ",X$7=1,'CHAMPS NECESSAIRES'!$D$14,X$7=2,'CHAMPS NECESSAIRES'!$D$14,X$7=3,'CHAMPS NECESSAIRES'!$D$14,X$7=4,'CHAMPS NECESSAIRES'!$D$14,X$7=5,'CHAMPS NECESSAIRES'!$D$14)</f>
        <v>0.25000000000000006</v>
      </c>
      <c r="Y16" s="94" cm="1">
        <f t="array" ref="Y16">_xlfn.IFS(Y$7=6," ",Y$7=7," ",Y$7=1,'CHAMPS NECESSAIRES'!$D$14,Y$7=2,'CHAMPS NECESSAIRES'!$D$14,Y$7=3,'CHAMPS NECESSAIRES'!$D$14,Y$7=4,'CHAMPS NECESSAIRES'!$D$14,Y$7=5,'CHAMPS NECESSAIRES'!$D$14)</f>
        <v>0.25000000000000006</v>
      </c>
      <c r="Z16" s="94" cm="1">
        <f t="array" ref="Z16">_xlfn.IFS(Z$7=6," ",Z$7=7," ",Z$7=1,'CHAMPS NECESSAIRES'!$D$14,Z$7=2,'CHAMPS NECESSAIRES'!$D$14,Z$7=3,'CHAMPS NECESSAIRES'!$D$14,Z$7=4,'CHAMPS NECESSAIRES'!$D$14,Z$7=5,'CHAMPS NECESSAIRES'!$D$14)</f>
        <v>0.25000000000000006</v>
      </c>
      <c r="AA16" s="94" t="str" cm="1">
        <f t="array" ref="AA16">_xlfn.IFS(AA$7=6," ",AA$7=7," ",AA$7=1,'CHAMPS NECESSAIRES'!$D$14,AA$7=2,'CHAMPS NECESSAIRES'!$D$14,AA$7=3,'CHAMPS NECESSAIRES'!$D$14,AA$7=4,'CHAMPS NECESSAIRES'!$D$14,AA$7=5,'CHAMPS NECESSAIRES'!$D$14)</f>
        <v xml:space="preserve"> </v>
      </c>
      <c r="AB16" s="94" t="str" cm="1">
        <f t="array" ref="AB16">_xlfn.IFS(AB$7=6," ",AB$7=7," ",AB$7=1,'CHAMPS NECESSAIRES'!$D$14,AB$7=2,'CHAMPS NECESSAIRES'!$D$14,AB$7=3,'CHAMPS NECESSAIRES'!$D$14,AB$7=4,'CHAMPS NECESSAIRES'!$D$14,AB$7=5,'CHAMPS NECESSAIRES'!$D$14)</f>
        <v xml:space="preserve"> </v>
      </c>
      <c r="AC16" s="94" cm="1">
        <f t="array" ref="AC16">_xlfn.IFS(AC$7=6," ",AC$7=7," ",AC$7=1,'CHAMPS NECESSAIRES'!$D$14,AC$7=2,'CHAMPS NECESSAIRES'!$D$14,AC$7=3,'CHAMPS NECESSAIRES'!$D$14,AC$7=4,'CHAMPS NECESSAIRES'!$D$14,AC$7=5,'CHAMPS NECESSAIRES'!$D$14)</f>
        <v>0.25000000000000006</v>
      </c>
      <c r="AD16" s="94" cm="1">
        <f t="array" ref="AD16">_xlfn.IFS(AD$7=6," ",AD$7=7," ",AD$7=1,'CHAMPS NECESSAIRES'!$D$14,AD$7=2,'CHAMPS NECESSAIRES'!$D$14,AD$7=3,'CHAMPS NECESSAIRES'!$D$14,AD$7=4,'CHAMPS NECESSAIRES'!$D$14,AD$7=5,'CHAMPS NECESSAIRES'!$D$14)</f>
        <v>0.25000000000000006</v>
      </c>
      <c r="AE16" s="94" cm="1">
        <f t="array" ref="AE16">_xlfn.IFS(AE$7=6," ",AE$7=7," ",AE$7=1,'CHAMPS NECESSAIRES'!$D$14,AE$7=2,'CHAMPS NECESSAIRES'!$D$14,AE$7=3,'CHAMPS NECESSAIRES'!$D$14,AE$7=4,'CHAMPS NECESSAIRES'!$D$14,AE$7=5,'CHAMPS NECESSAIRES'!$D$14)</f>
        <v>0.25000000000000006</v>
      </c>
      <c r="AF16" s="94" cm="1">
        <f t="array" ref="AF16">_xlfn.IFS(AF$7=6," ",AF$7=7," ",AF$7=1,'CHAMPS NECESSAIRES'!$D$14,AF$7=2,'CHAMPS NECESSAIRES'!$D$14,AF$7=3,'CHAMPS NECESSAIRES'!$D$14,AF$7=4,'CHAMPS NECESSAIRES'!$D$14,AF$7=5,'CHAMPS NECESSAIRES'!$D$14)</f>
        <v>0.25000000000000006</v>
      </c>
      <c r="AG16" s="94" cm="1">
        <f t="array" ref="AG16">_xlfn.IFS(AG$7=6," ",AG$7=7," ",AG$7=1,'CHAMPS NECESSAIRES'!$D$14,AG$7=2,'CHAMPS NECESSAIRES'!$D$14,AG$7=3,'CHAMPS NECESSAIRES'!$D$14,AG$7=4,'CHAMPS NECESSAIRES'!$D$14,AG$7=5,'CHAMPS NECESSAIRES'!$D$14)</f>
        <v>0.25000000000000006</v>
      </c>
      <c r="AH16" s="94" t="str" cm="1">
        <f t="array" ref="AH16">_xlfn.IFS(AH$7=6," ",AH$7=7," ",AH$7=1,'CHAMPS NECESSAIRES'!$D$14,AH$7=2,'CHAMPS NECESSAIRES'!$D$14,AH$7=3,'CHAMPS NECESSAIRES'!$D$14,AH$7=4,'CHAMPS NECESSAIRES'!$D$14,AH$7=5,'CHAMPS NECESSAIRES'!$D$14)</f>
        <v xml:space="preserve"> </v>
      </c>
      <c r="AI16" s="94" t="str" cm="1">
        <f t="array" ref="AI16">_xlfn.IFS(AI$7=6," ",AI$7=7," ",AI$7=1,'CHAMPS NECESSAIRES'!$D$14,AI$7=2,'CHAMPS NECESSAIRES'!$D$14,AI$7=3,'CHAMPS NECESSAIRES'!$D$14,AI$7=4,'CHAMPS NECESSAIRES'!$D$14,AI$7=5,'CHAMPS NECESSAIRES'!$D$14)</f>
        <v xml:space="preserve"> </v>
      </c>
      <c r="AJ16" s="94" cm="1">
        <f t="array" ref="AJ16">_xlfn.IFS(AJ$7=6," ",AJ$7=7," ",AJ$7=1,'CHAMPS NECESSAIRES'!$D$14,AJ$7=2,'CHAMPS NECESSAIRES'!$D$14,AJ$7=3,'CHAMPS NECESSAIRES'!$D$14,AJ$7=4,'CHAMPS NECESSAIRES'!$D$14,AJ$7=5,'CHAMPS NECESSAIRES'!$D$14)</f>
        <v>0.25000000000000006</v>
      </c>
      <c r="AK16" s="4" t="e">
        <f t="shared" si="4"/>
        <v>#VALUE!</v>
      </c>
      <c r="AL16" s="5" t="e">
        <f t="shared" si="10"/>
        <v>#VALUE!</v>
      </c>
      <c r="AM16" s="26">
        <f t="shared" si="6"/>
        <v>5.2500000000000009</v>
      </c>
      <c r="AN16" s="27">
        <f t="shared" si="7"/>
        <v>1.3125000000000002</v>
      </c>
      <c r="AO16" s="28">
        <f t="shared" si="8"/>
        <v>31.500000000000007</v>
      </c>
      <c r="AP16" s="72">
        <f t="shared" si="9"/>
        <v>29.925000000000004</v>
      </c>
      <c r="AQ16" s="17">
        <f t="shared" si="3"/>
        <v>29</v>
      </c>
      <c r="AR16" s="18" t="s">
        <v>86</v>
      </c>
      <c r="AS16" s="32"/>
      <c r="AT16" s="32"/>
      <c r="AU16" s="32"/>
      <c r="AV16" s="32"/>
      <c r="AW16" s="32"/>
      <c r="AX16" s="32"/>
      <c r="AY16" s="32"/>
      <c r="AZ16" s="32"/>
      <c r="BA16" s="32"/>
    </row>
    <row r="17" spans="1:53" ht="15" thickBot="1" x14ac:dyDescent="0.4">
      <c r="A17" s="32"/>
      <c r="B17" s="52" t="s">
        <v>85</v>
      </c>
      <c r="C17" s="16" t="s">
        <v>85</v>
      </c>
      <c r="D17" s="52" t="s">
        <v>57</v>
      </c>
      <c r="E17" s="52" t="s">
        <v>62</v>
      </c>
      <c r="F17" s="94" t="str" cm="1">
        <f t="array" ref="F17">_xlfn.IFS(F$7=6," ",F$7=7," ",F$7=1,'CHAMPS NECESSAIRES'!$D$14,F$7=2,'CHAMPS NECESSAIRES'!$D$14,F$7=3,'CHAMPS NECESSAIRES'!$D$14,F$7=4,'CHAMPS NECESSAIRES'!$D$14,F$7=5,'CHAMPS NECESSAIRES'!$D$14)</f>
        <v xml:space="preserve"> </v>
      </c>
      <c r="G17" s="94" t="str" cm="1">
        <f t="array" ref="G17">_xlfn.IFS(G$7=6," ",G$7=7," ",G$7=1,'CHAMPS NECESSAIRES'!$D$14,G$7=2,'CHAMPS NECESSAIRES'!$D$14,G$7=3,'CHAMPS NECESSAIRES'!$D$14,G$7=4,'CHAMPS NECESSAIRES'!$D$14,G$7=5,'CHAMPS NECESSAIRES'!$D$14)</f>
        <v xml:space="preserve"> </v>
      </c>
      <c r="H17" s="94" cm="1">
        <f t="array" ref="H17">_xlfn.IFS(H$7=6," ",H$7=7," ",H$7=1,'CHAMPS NECESSAIRES'!$D$14,H$7=2,'CHAMPS NECESSAIRES'!$D$14,H$7=3,'CHAMPS NECESSAIRES'!$D$14,H$7=4,'CHAMPS NECESSAIRES'!$D$14,H$7=5,'CHAMPS NECESSAIRES'!$D$14)</f>
        <v>0.25000000000000006</v>
      </c>
      <c r="I17" s="94" cm="1">
        <f t="array" ref="I17">_xlfn.IFS(I$7=6," ",I$7=7," ",I$7=1,'CHAMPS NECESSAIRES'!$D$14,I$7=2,'CHAMPS NECESSAIRES'!$D$14,I$7=3,'CHAMPS NECESSAIRES'!$D$14,I$7=4,'CHAMPS NECESSAIRES'!$D$14,I$7=5,'CHAMPS NECESSAIRES'!$D$14)</f>
        <v>0.25000000000000006</v>
      </c>
      <c r="J17" s="94" cm="1">
        <f t="array" ref="J17">_xlfn.IFS(J$7=6," ",J$7=7," ",J$7=1,'CHAMPS NECESSAIRES'!$D$14,J$7=2,'CHAMPS NECESSAIRES'!$D$14,J$7=3,'CHAMPS NECESSAIRES'!$D$14,J$7=4,'CHAMPS NECESSAIRES'!$D$14,J$7=5,'CHAMPS NECESSAIRES'!$D$14)</f>
        <v>0.25000000000000006</v>
      </c>
      <c r="K17" s="94" cm="1">
        <f t="array" ref="K17">_xlfn.IFS(K$7=6," ",K$7=7," ",K$7=1,'CHAMPS NECESSAIRES'!$D$14,K$7=2,'CHAMPS NECESSAIRES'!$D$14,K$7=3,'CHAMPS NECESSAIRES'!$D$14,K$7=4,'CHAMPS NECESSAIRES'!$D$14,K$7=5,'CHAMPS NECESSAIRES'!$D$14)</f>
        <v>0.25000000000000006</v>
      </c>
      <c r="L17" s="94" cm="1">
        <f t="array" ref="L17">_xlfn.IFS(L$7=6," ",L$7=7," ",L$7=1,'CHAMPS NECESSAIRES'!$D$14,L$7=2,'CHAMPS NECESSAIRES'!$D$14,L$7=3,'CHAMPS NECESSAIRES'!$D$14,L$7=4,'CHAMPS NECESSAIRES'!$D$14,L$7=5,'CHAMPS NECESSAIRES'!$D$14)</f>
        <v>0.25000000000000006</v>
      </c>
      <c r="M17" s="94" t="str" cm="1">
        <f t="array" ref="M17">_xlfn.IFS(M$7=6," ",M$7=7," ",M$7=1,'CHAMPS NECESSAIRES'!$D$14,M$7=2,'CHAMPS NECESSAIRES'!$D$14,M$7=3,'CHAMPS NECESSAIRES'!$D$14,M$7=4,'CHAMPS NECESSAIRES'!$D$14,M$7=5,'CHAMPS NECESSAIRES'!$D$14)</f>
        <v xml:space="preserve"> </v>
      </c>
      <c r="N17" s="94" t="str" cm="1">
        <f t="array" ref="N17">_xlfn.IFS(N$7=6," ",N$7=7," ",N$7=1,'CHAMPS NECESSAIRES'!$D$14,N$7=2,'CHAMPS NECESSAIRES'!$D$14,N$7=3,'CHAMPS NECESSAIRES'!$D$14,N$7=4,'CHAMPS NECESSAIRES'!$D$14,N$7=5,'CHAMPS NECESSAIRES'!$D$14)</f>
        <v xml:space="preserve"> </v>
      </c>
      <c r="O17" s="94" cm="1">
        <f t="array" ref="O17">_xlfn.IFS(O$7=6," ",O$7=7," ",O$7=1,'CHAMPS NECESSAIRES'!$D$14,O$7=2,'CHAMPS NECESSAIRES'!$D$14,O$7=3,'CHAMPS NECESSAIRES'!$D$14,O$7=4,'CHAMPS NECESSAIRES'!$D$14,O$7=5,'CHAMPS NECESSAIRES'!$D$14)</f>
        <v>0.25000000000000006</v>
      </c>
      <c r="P17" s="94" cm="1">
        <f t="array" ref="P17">_xlfn.IFS(P$7=6," ",P$7=7," ",P$7=1,'CHAMPS NECESSAIRES'!$D$14,P$7=2,'CHAMPS NECESSAIRES'!$D$14,P$7=3,'CHAMPS NECESSAIRES'!$D$14,P$7=4,'CHAMPS NECESSAIRES'!$D$14,P$7=5,'CHAMPS NECESSAIRES'!$D$14)</f>
        <v>0.25000000000000006</v>
      </c>
      <c r="Q17" s="94" cm="1">
        <f t="array" ref="Q17">_xlfn.IFS(Q$7=6," ",Q$7=7," ",Q$7=1,'CHAMPS NECESSAIRES'!$D$14,Q$7=2,'CHAMPS NECESSAIRES'!$D$14,Q$7=3,'CHAMPS NECESSAIRES'!$D$14,Q$7=4,'CHAMPS NECESSAIRES'!$D$14,Q$7=5,'CHAMPS NECESSAIRES'!$D$14)</f>
        <v>0.25000000000000006</v>
      </c>
      <c r="R17" s="94" cm="1">
        <f t="array" ref="R17">_xlfn.IFS(R$7=6," ",R$7=7," ",R$7=1,'CHAMPS NECESSAIRES'!$D$14,R$7=2,'CHAMPS NECESSAIRES'!$D$14,R$7=3,'CHAMPS NECESSAIRES'!$D$14,R$7=4,'CHAMPS NECESSAIRES'!$D$14,R$7=5,'CHAMPS NECESSAIRES'!$D$14)</f>
        <v>0.25000000000000006</v>
      </c>
      <c r="S17" s="94" cm="1">
        <f t="array" ref="S17">_xlfn.IFS(S$7=6," ",S$7=7," ",S$7=1,'CHAMPS NECESSAIRES'!$D$14,S$7=2,'CHAMPS NECESSAIRES'!$D$14,S$7=3,'CHAMPS NECESSAIRES'!$D$14,S$7=4,'CHAMPS NECESSAIRES'!$D$14,S$7=5,'CHAMPS NECESSAIRES'!$D$14)</f>
        <v>0.25000000000000006</v>
      </c>
      <c r="T17" s="94" t="str" cm="1">
        <f t="array" ref="T17">_xlfn.IFS(T$7=6," ",T$7=7," ",T$7=1,'CHAMPS NECESSAIRES'!$D$14,T$7=2,'CHAMPS NECESSAIRES'!$D$14,T$7=3,'CHAMPS NECESSAIRES'!$D$14,T$7=4,'CHAMPS NECESSAIRES'!$D$14,T$7=5,'CHAMPS NECESSAIRES'!$D$14)</f>
        <v xml:space="preserve"> </v>
      </c>
      <c r="U17" s="94" t="str" cm="1">
        <f t="array" ref="U17">_xlfn.IFS(U$7=6," ",U$7=7," ",U$7=1,'CHAMPS NECESSAIRES'!$D$14,U$7=2,'CHAMPS NECESSAIRES'!$D$14,U$7=3,'CHAMPS NECESSAIRES'!$D$14,U$7=4,'CHAMPS NECESSAIRES'!$D$14,U$7=5,'CHAMPS NECESSAIRES'!$D$14)</f>
        <v xml:space="preserve"> </v>
      </c>
      <c r="V17" s="94" cm="1">
        <f t="array" ref="V17">_xlfn.IFS(V$7=6," ",V$7=7," ",V$7=1,'CHAMPS NECESSAIRES'!$D$14,V$7=2,'CHAMPS NECESSAIRES'!$D$14,V$7=3,'CHAMPS NECESSAIRES'!$D$14,V$7=4,'CHAMPS NECESSAIRES'!$D$14,V$7=5,'CHAMPS NECESSAIRES'!$D$14)</f>
        <v>0.25000000000000006</v>
      </c>
      <c r="W17" s="94" cm="1">
        <f t="array" ref="W17">_xlfn.IFS(W$7=6," ",W$7=7," ",W$7=1,'CHAMPS NECESSAIRES'!$D$14,W$7=2,'CHAMPS NECESSAIRES'!$D$14,W$7=3,'CHAMPS NECESSAIRES'!$D$14,W$7=4,'CHAMPS NECESSAIRES'!$D$14,W$7=5,'CHAMPS NECESSAIRES'!$D$14)</f>
        <v>0.25000000000000006</v>
      </c>
      <c r="X17" s="94" cm="1">
        <f t="array" ref="X17">_xlfn.IFS(X$7=6," ",X$7=7," ",X$7=1,'CHAMPS NECESSAIRES'!$D$14,X$7=2,'CHAMPS NECESSAIRES'!$D$14,X$7=3,'CHAMPS NECESSAIRES'!$D$14,X$7=4,'CHAMPS NECESSAIRES'!$D$14,X$7=5,'CHAMPS NECESSAIRES'!$D$14)</f>
        <v>0.25000000000000006</v>
      </c>
      <c r="Y17" s="94" cm="1">
        <f t="array" ref="Y17">_xlfn.IFS(Y$7=6," ",Y$7=7," ",Y$7=1,'CHAMPS NECESSAIRES'!$D$14,Y$7=2,'CHAMPS NECESSAIRES'!$D$14,Y$7=3,'CHAMPS NECESSAIRES'!$D$14,Y$7=4,'CHAMPS NECESSAIRES'!$D$14,Y$7=5,'CHAMPS NECESSAIRES'!$D$14)</f>
        <v>0.25000000000000006</v>
      </c>
      <c r="Z17" s="94" cm="1">
        <f t="array" ref="Z17">_xlfn.IFS(Z$7=6," ",Z$7=7," ",Z$7=1,'CHAMPS NECESSAIRES'!$D$14,Z$7=2,'CHAMPS NECESSAIRES'!$D$14,Z$7=3,'CHAMPS NECESSAIRES'!$D$14,Z$7=4,'CHAMPS NECESSAIRES'!$D$14,Z$7=5,'CHAMPS NECESSAIRES'!$D$14)</f>
        <v>0.25000000000000006</v>
      </c>
      <c r="AA17" s="94" t="str" cm="1">
        <f t="array" ref="AA17">_xlfn.IFS(AA$7=6," ",AA$7=7," ",AA$7=1,'CHAMPS NECESSAIRES'!$D$14,AA$7=2,'CHAMPS NECESSAIRES'!$D$14,AA$7=3,'CHAMPS NECESSAIRES'!$D$14,AA$7=4,'CHAMPS NECESSAIRES'!$D$14,AA$7=5,'CHAMPS NECESSAIRES'!$D$14)</f>
        <v xml:space="preserve"> </v>
      </c>
      <c r="AB17" s="94" t="str" cm="1">
        <f t="array" ref="AB17">_xlfn.IFS(AB$7=6," ",AB$7=7," ",AB$7=1,'CHAMPS NECESSAIRES'!$D$14,AB$7=2,'CHAMPS NECESSAIRES'!$D$14,AB$7=3,'CHAMPS NECESSAIRES'!$D$14,AB$7=4,'CHAMPS NECESSAIRES'!$D$14,AB$7=5,'CHAMPS NECESSAIRES'!$D$14)</f>
        <v xml:space="preserve"> </v>
      </c>
      <c r="AC17" s="94" cm="1">
        <f t="array" ref="AC17">_xlfn.IFS(AC$7=6," ",AC$7=7," ",AC$7=1,'CHAMPS NECESSAIRES'!$D$14,AC$7=2,'CHAMPS NECESSAIRES'!$D$14,AC$7=3,'CHAMPS NECESSAIRES'!$D$14,AC$7=4,'CHAMPS NECESSAIRES'!$D$14,AC$7=5,'CHAMPS NECESSAIRES'!$D$14)</f>
        <v>0.25000000000000006</v>
      </c>
      <c r="AD17" s="94" cm="1">
        <f t="array" ref="AD17">_xlfn.IFS(AD$7=6," ",AD$7=7," ",AD$7=1,'CHAMPS NECESSAIRES'!$D$14,AD$7=2,'CHAMPS NECESSAIRES'!$D$14,AD$7=3,'CHAMPS NECESSAIRES'!$D$14,AD$7=4,'CHAMPS NECESSAIRES'!$D$14,AD$7=5,'CHAMPS NECESSAIRES'!$D$14)</f>
        <v>0.25000000000000006</v>
      </c>
      <c r="AE17" s="94" cm="1">
        <f t="array" ref="AE17">_xlfn.IFS(AE$7=6," ",AE$7=7," ",AE$7=1,'CHAMPS NECESSAIRES'!$D$14,AE$7=2,'CHAMPS NECESSAIRES'!$D$14,AE$7=3,'CHAMPS NECESSAIRES'!$D$14,AE$7=4,'CHAMPS NECESSAIRES'!$D$14,AE$7=5,'CHAMPS NECESSAIRES'!$D$14)</f>
        <v>0.25000000000000006</v>
      </c>
      <c r="AF17" s="94" cm="1">
        <f t="array" ref="AF17">_xlfn.IFS(AF$7=6," ",AF$7=7," ",AF$7=1,'CHAMPS NECESSAIRES'!$D$14,AF$7=2,'CHAMPS NECESSAIRES'!$D$14,AF$7=3,'CHAMPS NECESSAIRES'!$D$14,AF$7=4,'CHAMPS NECESSAIRES'!$D$14,AF$7=5,'CHAMPS NECESSAIRES'!$D$14)</f>
        <v>0.25000000000000006</v>
      </c>
      <c r="AG17" s="94" cm="1">
        <f t="array" ref="AG17">_xlfn.IFS(AG$7=6," ",AG$7=7," ",AG$7=1,'CHAMPS NECESSAIRES'!$D$14,AG$7=2,'CHAMPS NECESSAIRES'!$D$14,AG$7=3,'CHAMPS NECESSAIRES'!$D$14,AG$7=4,'CHAMPS NECESSAIRES'!$D$14,AG$7=5,'CHAMPS NECESSAIRES'!$D$14)</f>
        <v>0.25000000000000006</v>
      </c>
      <c r="AH17" s="94" t="str" cm="1">
        <f t="array" ref="AH17">_xlfn.IFS(AH$7=6," ",AH$7=7," ",AH$7=1,'CHAMPS NECESSAIRES'!$D$14,AH$7=2,'CHAMPS NECESSAIRES'!$D$14,AH$7=3,'CHAMPS NECESSAIRES'!$D$14,AH$7=4,'CHAMPS NECESSAIRES'!$D$14,AH$7=5,'CHAMPS NECESSAIRES'!$D$14)</f>
        <v xml:space="preserve"> </v>
      </c>
      <c r="AI17" s="94" t="str" cm="1">
        <f t="array" ref="AI17">_xlfn.IFS(AI$7=6," ",AI$7=7," ",AI$7=1,'CHAMPS NECESSAIRES'!$D$14,AI$7=2,'CHAMPS NECESSAIRES'!$D$14,AI$7=3,'CHAMPS NECESSAIRES'!$D$14,AI$7=4,'CHAMPS NECESSAIRES'!$D$14,AI$7=5,'CHAMPS NECESSAIRES'!$D$14)</f>
        <v xml:space="preserve"> </v>
      </c>
      <c r="AJ17" s="94" cm="1">
        <f t="array" ref="AJ17">_xlfn.IFS(AJ$7=6," ",AJ$7=7," ",AJ$7=1,'CHAMPS NECESSAIRES'!$D$14,AJ$7=2,'CHAMPS NECESSAIRES'!$D$14,AJ$7=3,'CHAMPS NECESSAIRES'!$D$14,AJ$7=4,'CHAMPS NECESSAIRES'!$D$14,AJ$7=5,'CHAMPS NECESSAIRES'!$D$14)</f>
        <v>0.25000000000000006</v>
      </c>
      <c r="AK17" s="4" t="e">
        <f t="shared" si="4"/>
        <v>#VALUE!</v>
      </c>
      <c r="AL17" s="5" t="e">
        <f t="shared" si="10"/>
        <v>#VALUE!</v>
      </c>
      <c r="AM17" s="29">
        <f t="shared" si="6"/>
        <v>5.2500000000000009</v>
      </c>
      <c r="AN17" s="30">
        <f t="shared" si="7"/>
        <v>1.3125000000000002</v>
      </c>
      <c r="AO17" s="31">
        <f t="shared" si="8"/>
        <v>31.500000000000007</v>
      </c>
      <c r="AP17" s="73">
        <f t="shared" si="9"/>
        <v>29.925000000000004</v>
      </c>
      <c r="AQ17" s="19">
        <f t="shared" si="3"/>
        <v>29</v>
      </c>
      <c r="AR17" s="20" t="s">
        <v>86</v>
      </c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53" x14ac:dyDescent="0.35">
      <c r="A18" s="32"/>
      <c r="B18" s="32"/>
      <c r="C18" s="32"/>
      <c r="D18" s="32"/>
      <c r="E18" s="3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63"/>
      <c r="AN18" s="63"/>
      <c r="AO18" s="63"/>
      <c r="AP18" s="63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1:53" x14ac:dyDescent="0.35">
      <c r="A19" s="32"/>
      <c r="B19" s="32"/>
      <c r="C19" s="32"/>
      <c r="D19" s="32"/>
      <c r="E19" s="38"/>
      <c r="F19" s="62"/>
      <c r="G19" s="62"/>
      <c r="H19" s="62"/>
      <c r="I19" s="64"/>
      <c r="J19" s="62"/>
      <c r="K19" s="62"/>
      <c r="L19" s="87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63"/>
      <c r="AN19" s="63"/>
      <c r="AO19" s="63"/>
      <c r="AP19" s="63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53" x14ac:dyDescent="0.35">
      <c r="A20" s="32"/>
      <c r="B20" s="32"/>
      <c r="C20" s="32"/>
      <c r="D20" s="32"/>
      <c r="E20" s="38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63"/>
      <c r="AN20" s="63"/>
      <c r="AO20" s="63"/>
      <c r="AP20" s="63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x14ac:dyDescent="0.35">
      <c r="A21" s="32"/>
      <c r="B21" s="32"/>
      <c r="C21" s="32"/>
      <c r="D21" s="32"/>
      <c r="E21" s="38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63"/>
      <c r="AN21" s="63"/>
      <c r="AO21" s="63"/>
      <c r="AP21" s="63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</row>
    <row r="22" spans="1:53" x14ac:dyDescent="0.35">
      <c r="A22" s="32"/>
      <c r="B22" s="32"/>
      <c r="C22" s="32"/>
      <c r="D22" s="32"/>
      <c r="E22" s="38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63"/>
      <c r="AN22" s="63"/>
      <c r="AO22" s="63"/>
      <c r="AP22" s="63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</row>
    <row r="23" spans="1:53" x14ac:dyDescent="0.35">
      <c r="A23" s="32"/>
      <c r="B23" s="32"/>
      <c r="C23" s="32"/>
      <c r="D23" s="32"/>
      <c r="E23" s="3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63"/>
      <c r="AN23" s="63"/>
      <c r="AO23" s="63"/>
      <c r="AP23" s="63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</row>
    <row r="24" spans="1:53" x14ac:dyDescent="0.35">
      <c r="A24" s="32"/>
      <c r="B24" s="32"/>
      <c r="C24" s="32"/>
      <c r="D24" s="32"/>
      <c r="E24" s="38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63"/>
      <c r="AN24" s="63"/>
      <c r="AO24" s="63"/>
      <c r="AP24" s="63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</row>
    <row r="25" spans="1:53" x14ac:dyDescent="0.35">
      <c r="A25" s="32"/>
      <c r="B25" s="32"/>
      <c r="C25" s="32"/>
      <c r="D25" s="32"/>
      <c r="E25" s="38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63"/>
      <c r="AN25" s="63"/>
      <c r="AO25" s="63"/>
      <c r="AP25" s="63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</row>
    <row r="26" spans="1:53" x14ac:dyDescent="0.35">
      <c r="A26" s="32"/>
      <c r="B26" s="32"/>
      <c r="C26" s="32"/>
      <c r="D26" s="32"/>
      <c r="E26" s="38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63"/>
      <c r="AN26" s="63"/>
      <c r="AO26" s="63"/>
      <c r="AP26" s="63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</row>
    <row r="27" spans="1:53" x14ac:dyDescent="0.35">
      <c r="A27" s="32"/>
      <c r="B27" s="32"/>
      <c r="C27" s="32"/>
      <c r="D27" s="32"/>
      <c r="E27" s="38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63"/>
      <c r="AN27" s="63"/>
      <c r="AO27" s="63"/>
      <c r="AP27" s="63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</row>
    <row r="28" spans="1:53" x14ac:dyDescent="0.35">
      <c r="A28" s="32"/>
      <c r="B28" s="32"/>
      <c r="C28" s="32"/>
      <c r="D28" s="32"/>
      <c r="E28" s="38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63"/>
      <c r="AN28" s="63"/>
      <c r="AO28" s="63"/>
      <c r="AP28" s="63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</row>
    <row r="29" spans="1:53" x14ac:dyDescent="0.35">
      <c r="A29" s="32"/>
      <c r="B29" s="32"/>
      <c r="C29" s="32"/>
      <c r="D29" s="32"/>
      <c r="E29" s="38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63"/>
      <c r="AN29" s="63"/>
      <c r="AO29" s="63"/>
      <c r="AP29" s="63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</row>
    <row r="30" spans="1:53" x14ac:dyDescent="0.35">
      <c r="A30" s="32"/>
      <c r="B30" s="32"/>
      <c r="C30" s="32"/>
      <c r="D30" s="32"/>
      <c r="E30" s="38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63"/>
      <c r="AN30" s="63"/>
      <c r="AO30" s="63"/>
      <c r="AP30" s="63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x14ac:dyDescent="0.35">
      <c r="A31" s="32"/>
      <c r="B31" s="32"/>
      <c r="C31" s="32"/>
      <c r="D31" s="32"/>
      <c r="E31" s="3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63"/>
      <c r="AN31" s="63"/>
      <c r="AO31" s="63"/>
      <c r="AP31" s="63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x14ac:dyDescent="0.35">
      <c r="A32" s="32"/>
      <c r="B32" s="32"/>
      <c r="C32" s="32"/>
      <c r="D32" s="32"/>
      <c r="E32" s="3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63"/>
      <c r="AN32" s="63"/>
      <c r="AO32" s="63"/>
      <c r="AP32" s="63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x14ac:dyDescent="0.35">
      <c r="A33" s="32"/>
      <c r="B33" s="32"/>
      <c r="C33" s="32"/>
      <c r="D33" s="32"/>
      <c r="E33" s="38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63"/>
      <c r="AN33" s="63"/>
      <c r="AO33" s="63"/>
      <c r="AP33" s="63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x14ac:dyDescent="0.35">
      <c r="A34" s="32"/>
      <c r="B34" s="32"/>
      <c r="C34" s="32"/>
      <c r="D34" s="32"/>
      <c r="E34" s="38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63"/>
      <c r="AN34" s="63"/>
      <c r="AO34" s="63"/>
      <c r="AP34" s="63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</row>
    <row r="35" spans="1:53" x14ac:dyDescent="0.35">
      <c r="A35" s="32"/>
      <c r="B35" s="32"/>
      <c r="C35" s="32"/>
      <c r="D35" s="32"/>
      <c r="E35" s="38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63"/>
      <c r="AN35" s="63"/>
      <c r="AO35" s="63"/>
      <c r="AP35" s="63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</row>
    <row r="36" spans="1:53" x14ac:dyDescent="0.35">
      <c r="A36" s="32"/>
      <c r="B36" s="32"/>
      <c r="C36" s="32"/>
      <c r="D36" s="32"/>
      <c r="E36" s="38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63"/>
      <c r="AN36" s="63"/>
      <c r="AO36" s="63"/>
      <c r="AP36" s="63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</row>
    <row r="37" spans="1:53" x14ac:dyDescent="0.35">
      <c r="A37" s="32"/>
      <c r="B37" s="32"/>
      <c r="C37" s="32"/>
      <c r="D37" s="32"/>
      <c r="E37" s="38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63"/>
      <c r="AN37" s="63"/>
      <c r="AO37" s="63"/>
      <c r="AP37" s="63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:53" x14ac:dyDescent="0.35">
      <c r="A38" s="32"/>
      <c r="B38" s="32"/>
      <c r="C38" s="32"/>
      <c r="D38" s="32"/>
      <c r="E38" s="38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63"/>
      <c r="AN38" s="63"/>
      <c r="AO38" s="63"/>
      <c r="AP38" s="63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3" x14ac:dyDescent="0.35">
      <c r="A39" s="32"/>
      <c r="B39" s="32"/>
      <c r="C39" s="32"/>
      <c r="D39" s="32"/>
      <c r="E39" s="38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63"/>
      <c r="AN39" s="63"/>
      <c r="AO39" s="63"/>
      <c r="AP39" s="63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1:53" x14ac:dyDescent="0.35">
      <c r="A40" s="32"/>
      <c r="B40" s="32"/>
      <c r="C40" s="32"/>
      <c r="D40" s="32"/>
      <c r="E40" s="38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63"/>
      <c r="AN40" s="63"/>
      <c r="AO40" s="63"/>
      <c r="AP40" s="63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</row>
    <row r="41" spans="1:53" x14ac:dyDescent="0.35">
      <c r="A41" s="32"/>
      <c r="B41" s="32"/>
      <c r="C41" s="32"/>
      <c r="D41" s="32"/>
      <c r="E41" s="38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63"/>
      <c r="AN41" s="63"/>
      <c r="AO41" s="63"/>
      <c r="AP41" s="63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</row>
    <row r="42" spans="1:53" x14ac:dyDescent="0.35">
      <c r="A42" s="32"/>
      <c r="B42" s="32"/>
      <c r="C42" s="32"/>
      <c r="D42" s="32"/>
      <c r="E42" s="38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63"/>
      <c r="AN42" s="63"/>
      <c r="AO42" s="63"/>
      <c r="AP42" s="63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3" x14ac:dyDescent="0.35">
      <c r="A43" s="32"/>
      <c r="B43" s="32"/>
      <c r="C43" s="32"/>
      <c r="D43" s="32"/>
      <c r="E43" s="38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63"/>
      <c r="AN43" s="63"/>
      <c r="AO43" s="63"/>
      <c r="AP43" s="63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</row>
    <row r="44" spans="1:53" x14ac:dyDescent="0.35">
      <c r="A44" s="32"/>
      <c r="B44" s="32"/>
      <c r="C44" s="32"/>
      <c r="D44" s="32"/>
      <c r="E44" s="38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63"/>
      <c r="AN44" s="63"/>
      <c r="AO44" s="63"/>
      <c r="AP44" s="63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</row>
    <row r="45" spans="1:53" x14ac:dyDescent="0.35">
      <c r="A45" s="32"/>
      <c r="B45" s="32"/>
      <c r="C45" s="32"/>
      <c r="D45" s="32"/>
      <c r="E45" s="38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63"/>
      <c r="AN45" s="63"/>
      <c r="AO45" s="63"/>
      <c r="AP45" s="63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46" spans="1:53" x14ac:dyDescent="0.35">
      <c r="A46" s="32"/>
      <c r="B46" s="32"/>
      <c r="C46" s="32"/>
      <c r="D46" s="32"/>
      <c r="E46" s="38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63"/>
      <c r="AN46" s="63"/>
      <c r="AO46" s="63"/>
      <c r="AP46" s="63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</row>
  </sheetData>
  <mergeCells count="19">
    <mergeCell ref="B6:C6"/>
    <mergeCell ref="F6:AJ6"/>
    <mergeCell ref="AN6:AQ7"/>
    <mergeCell ref="AQ8:AR8"/>
    <mergeCell ref="AK3:AK5"/>
    <mergeCell ref="AL3:AL5"/>
    <mergeCell ref="B4:C4"/>
    <mergeCell ref="AM4:AN4"/>
    <mergeCell ref="B5:C5"/>
    <mergeCell ref="AM5:AN5"/>
    <mergeCell ref="B1:C1"/>
    <mergeCell ref="D1:E1"/>
    <mergeCell ref="D2:E2"/>
    <mergeCell ref="F2:AJ2"/>
    <mergeCell ref="B3:C3"/>
    <mergeCell ref="F3:J3"/>
    <mergeCell ref="M3:Q3"/>
    <mergeCell ref="T3:X3"/>
    <mergeCell ref="AA3:AJ3"/>
  </mergeCells>
  <conditionalFormatting sqref="F9:AJ17">
    <cfRule type="containsBlanks" dxfId="62" priority="2">
      <formula>LEN(TRIM(F9))=0</formula>
    </cfRule>
    <cfRule type="expression" dxfId="61" priority="4">
      <formula>SI+$F$7:$AJ$7=6</formula>
    </cfRule>
  </conditionalFormatting>
  <conditionalFormatting sqref="F7">
    <cfRule type="cellIs" dxfId="60" priority="8" operator="equal">
      <formula>6</formula>
    </cfRule>
    <cfRule type="cellIs" dxfId="59" priority="10" operator="equal">
      <formula>"6;7"</formula>
    </cfRule>
  </conditionalFormatting>
  <conditionalFormatting sqref="L19">
    <cfRule type="containsText" dxfId="58" priority="9" operator="containsText" text="6;7">
      <formula>NOT(ISERROR(SEARCH("6;7",L19)))</formula>
    </cfRule>
  </conditionalFormatting>
  <conditionalFormatting sqref="G7:AJ7">
    <cfRule type="cellIs" dxfId="57" priority="6" operator="equal">
      <formula>6</formula>
    </cfRule>
    <cfRule type="cellIs" priority="7" operator="equal">
      <formula>"6;7"</formula>
    </cfRule>
  </conditionalFormatting>
  <conditionalFormatting sqref="F7:AJ7">
    <cfRule type="cellIs" dxfId="56" priority="5" operator="equal">
      <formula>7</formula>
    </cfRule>
  </conditionalFormatting>
  <conditionalFormatting sqref="F8">
    <cfRule type="expression" priority="3">
      <formula>$F$7:$AJ$7=6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autoLine="0" autoPict="0">
                <anchor moveWithCells="1">
                  <from>
                    <xdr:col>1</xdr:col>
                    <xdr:colOff>654050</xdr:colOff>
                    <xdr:row>1</xdr:row>
                    <xdr:rowOff>50800</xdr:rowOff>
                  </from>
                  <to>
                    <xdr:col>2</xdr:col>
                    <xdr:colOff>552450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Drop Down 2">
              <controlPr defaultSize="0" autoLine="0" autoPict="0">
                <anchor moveWithCells="1">
                  <from>
                    <xdr:col>3</xdr:col>
                    <xdr:colOff>641350</xdr:colOff>
                    <xdr:row>1</xdr:row>
                    <xdr:rowOff>31750</xdr:rowOff>
                  </from>
                  <to>
                    <xdr:col>4</xdr:col>
                    <xdr:colOff>615950</xdr:colOff>
                    <xdr:row>1</xdr:row>
                    <xdr:rowOff>355600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2F36606-2A11-47A4-9FE8-C43DFB409ECD}">
          <x14:formula1>
            <xm:f>'CHAMPS NECESSAIRES'!$D$6:$F$6</xm:f>
          </x14:formula1>
          <xm:sqref>E9:E17</xm:sqref>
        </x14:dataValidation>
        <x14:dataValidation type="list" allowBlank="1" showInputMessage="1" showErrorMessage="1" xr:uid="{754133EA-7FD3-4D38-87F8-BCE6BE8A65CC}">
          <x14:formula1>
            <xm:f>'CHAMPS NECESSAIRES'!$D$5:$G$5</xm:f>
          </x14:formula1>
          <xm:sqref>D9:D1048576</xm:sqref>
        </x14:dataValidation>
        <x14:dataValidation type="time" allowBlank="1" showInputMessage="1" showErrorMessage="1" xr:uid="{86AD4862-C6D8-45ED-98E1-9DEB44B55857}">
          <x14:formula1>
            <xm:f>0</xm:f>
          </x14:formula1>
          <x14:formula2>
            <xm:f>'CHAMPS NECESSAIRES'!XED6</xm:f>
          </x14:formula2>
          <xm:sqref>F9:AJ17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8C9CF-A87F-4CC5-BA2A-F61E4FC8EE14}">
  <dimension ref="A1:BA46"/>
  <sheetViews>
    <sheetView topLeftCell="G1" zoomScale="87" zoomScaleNormal="87" workbookViewId="0">
      <selection activeCell="D2" sqref="D2:E2"/>
    </sheetView>
  </sheetViews>
  <sheetFormatPr baseColWidth="10" defaultColWidth="11.453125" defaultRowHeight="14.5" x14ac:dyDescent="0.35"/>
  <cols>
    <col min="2" max="2" width="16.54296875" customWidth="1"/>
    <col min="3" max="3" width="16.81640625" customWidth="1"/>
    <col min="4" max="4" width="17.7265625" customWidth="1"/>
    <col min="5" max="5" width="18.26953125" style="47" customWidth="1"/>
    <col min="6" max="23" width="4.7265625" style="1" customWidth="1"/>
    <col min="24" max="36" width="4.7265625" customWidth="1"/>
    <col min="37" max="38" width="11.453125" hidden="1" customWidth="1"/>
    <col min="39" max="39" width="11" style="21" customWidth="1"/>
    <col min="40" max="40" width="11.453125" style="21"/>
    <col min="41" max="41" width="11.453125" style="21" hidden="1" customWidth="1"/>
    <col min="42" max="42" width="9.08984375" style="21" customWidth="1"/>
    <col min="43" max="43" width="6.1796875" customWidth="1"/>
    <col min="44" max="44" width="13.453125" bestFit="1" customWidth="1"/>
  </cols>
  <sheetData>
    <row r="1" spans="1:53" ht="15" thickBot="1" x14ac:dyDescent="0.4">
      <c r="A1" s="32"/>
      <c r="B1" s="164" t="s">
        <v>104</v>
      </c>
      <c r="C1" s="165"/>
      <c r="D1" s="165" t="s">
        <v>105</v>
      </c>
      <c r="E1" s="166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7"/>
      <c r="AL1" s="57"/>
      <c r="AM1" s="58"/>
      <c r="AN1" s="58"/>
      <c r="AO1" s="58"/>
      <c r="AP1" s="58"/>
      <c r="AQ1" s="57"/>
      <c r="AR1" s="57"/>
      <c r="AS1" s="32"/>
      <c r="AT1" s="32"/>
      <c r="AU1" s="32"/>
      <c r="AV1" s="32"/>
      <c r="AW1" s="32"/>
      <c r="AX1" s="32"/>
      <c r="AY1" s="32"/>
      <c r="AZ1" s="32"/>
      <c r="BA1" s="32"/>
    </row>
    <row r="2" spans="1:53" ht="30.75" customHeight="1" thickBot="1" x14ac:dyDescent="0.6">
      <c r="A2" s="32"/>
      <c r="B2" s="97">
        <v>5</v>
      </c>
      <c r="C2" s="96">
        <v>2</v>
      </c>
      <c r="D2" s="167">
        <v>2</v>
      </c>
      <c r="E2" s="168"/>
      <c r="F2" s="169" t="s">
        <v>95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59"/>
      <c r="AL2" s="59"/>
      <c r="AM2" s="60"/>
      <c r="AN2" s="60"/>
      <c r="AO2" s="60"/>
      <c r="AP2" s="60"/>
      <c r="AQ2" s="59"/>
      <c r="AR2" s="59"/>
      <c r="AS2" s="32"/>
      <c r="AT2" s="32"/>
      <c r="AU2" s="32"/>
      <c r="AV2" s="32"/>
      <c r="AW2" s="32"/>
      <c r="AX2" s="32"/>
      <c r="AY2" s="32"/>
      <c r="AZ2" s="32"/>
      <c r="BA2" s="32"/>
    </row>
    <row r="3" spans="1:53" ht="15" thickBot="1" x14ac:dyDescent="0.4">
      <c r="A3" s="32"/>
      <c r="B3" s="171" t="s">
        <v>96</v>
      </c>
      <c r="C3" s="172"/>
      <c r="D3" s="8">
        <f>'CHAMPS NECESSAIRES'!D7</f>
        <v>0.05</v>
      </c>
      <c r="E3" s="100"/>
      <c r="F3" s="173"/>
      <c r="G3" s="174"/>
      <c r="H3" s="174"/>
      <c r="I3" s="174"/>
      <c r="J3" s="174"/>
      <c r="K3" s="102"/>
      <c r="L3" s="102"/>
      <c r="M3" s="174"/>
      <c r="N3" s="174"/>
      <c r="O3" s="174"/>
      <c r="P3" s="174"/>
      <c r="Q3" s="174"/>
      <c r="R3" s="102"/>
      <c r="S3" s="102"/>
      <c r="T3" s="174"/>
      <c r="U3" s="174"/>
      <c r="V3" s="174"/>
      <c r="W3" s="174"/>
      <c r="X3" s="174"/>
      <c r="Y3" s="102"/>
      <c r="Z3" s="102"/>
      <c r="AA3" s="175"/>
      <c r="AB3" s="175"/>
      <c r="AC3" s="175"/>
      <c r="AD3" s="175"/>
      <c r="AE3" s="175"/>
      <c r="AF3" s="175"/>
      <c r="AG3" s="175"/>
      <c r="AH3" s="175"/>
      <c r="AI3" s="175"/>
      <c r="AJ3" s="176"/>
      <c r="AK3" s="186" t="s">
        <v>75</v>
      </c>
      <c r="AL3" s="187"/>
      <c r="AM3" s="61"/>
      <c r="AN3" s="61"/>
      <c r="AO3" s="61"/>
      <c r="AP3" s="61"/>
      <c r="AQ3" s="33"/>
      <c r="AR3" s="33"/>
      <c r="AS3" s="32"/>
      <c r="AT3" s="32"/>
      <c r="AU3" s="32"/>
      <c r="AV3" s="32"/>
      <c r="AW3" s="32"/>
      <c r="AX3" s="32"/>
      <c r="AY3" s="32"/>
      <c r="AZ3" s="32"/>
      <c r="BA3" s="32"/>
    </row>
    <row r="4" spans="1:53" ht="15" thickBot="1" x14ac:dyDescent="0.4">
      <c r="A4" s="32"/>
      <c r="B4" s="188" t="s">
        <v>65</v>
      </c>
      <c r="C4" s="189"/>
      <c r="D4" s="9">
        <f>AVERAGE(F4:AJ4)</f>
        <v>6.67741935483871</v>
      </c>
      <c r="E4" s="46"/>
      <c r="F4" s="11">
        <f t="shared" ref="F4:AJ4" si="0">COUNTIF(F9:F17,"&gt;0")</f>
        <v>9</v>
      </c>
      <c r="G4" s="6">
        <f t="shared" si="0"/>
        <v>9</v>
      </c>
      <c r="H4" s="6">
        <f t="shared" si="0"/>
        <v>9</v>
      </c>
      <c r="I4" s="6">
        <f t="shared" si="0"/>
        <v>9</v>
      </c>
      <c r="J4" s="6">
        <f t="shared" si="0"/>
        <v>9</v>
      </c>
      <c r="K4" s="6">
        <f t="shared" si="0"/>
        <v>0</v>
      </c>
      <c r="L4" s="84">
        <f t="shared" si="0"/>
        <v>0</v>
      </c>
      <c r="M4" s="84">
        <f t="shared" si="0"/>
        <v>9</v>
      </c>
      <c r="N4" s="6">
        <f t="shared" si="0"/>
        <v>9</v>
      </c>
      <c r="O4" s="6">
        <f t="shared" si="0"/>
        <v>9</v>
      </c>
      <c r="P4" s="6">
        <f t="shared" si="0"/>
        <v>9</v>
      </c>
      <c r="Q4" s="84">
        <f t="shared" si="0"/>
        <v>9</v>
      </c>
      <c r="R4" s="6">
        <f t="shared" si="0"/>
        <v>0</v>
      </c>
      <c r="S4" s="84">
        <f t="shared" si="0"/>
        <v>0</v>
      </c>
      <c r="T4" s="84">
        <f t="shared" si="0"/>
        <v>9</v>
      </c>
      <c r="U4" s="6">
        <f t="shared" si="0"/>
        <v>9</v>
      </c>
      <c r="V4" s="6">
        <f t="shared" si="0"/>
        <v>9</v>
      </c>
      <c r="W4" s="6">
        <f t="shared" si="0"/>
        <v>9</v>
      </c>
      <c r="X4" s="84">
        <f t="shared" si="0"/>
        <v>9</v>
      </c>
      <c r="Y4" s="6">
        <f t="shared" si="0"/>
        <v>0</v>
      </c>
      <c r="Z4" s="6">
        <f t="shared" si="0"/>
        <v>0</v>
      </c>
      <c r="AA4" s="6">
        <f t="shared" si="0"/>
        <v>9</v>
      </c>
      <c r="AB4" s="6">
        <f t="shared" si="0"/>
        <v>9</v>
      </c>
      <c r="AC4" s="6">
        <f t="shared" si="0"/>
        <v>9</v>
      </c>
      <c r="AD4" s="6">
        <f t="shared" si="0"/>
        <v>9</v>
      </c>
      <c r="AE4" s="6">
        <f t="shared" si="0"/>
        <v>9</v>
      </c>
      <c r="AF4" s="6">
        <f t="shared" si="0"/>
        <v>0</v>
      </c>
      <c r="AG4" s="6">
        <f t="shared" si="0"/>
        <v>0</v>
      </c>
      <c r="AH4" s="6">
        <f t="shared" si="0"/>
        <v>9</v>
      </c>
      <c r="AI4" s="6">
        <f t="shared" si="0"/>
        <v>9</v>
      </c>
      <c r="AJ4" s="7">
        <f t="shared" si="0"/>
        <v>9</v>
      </c>
      <c r="AK4" s="186"/>
      <c r="AL4" s="187"/>
      <c r="AM4" s="190" t="s">
        <v>94</v>
      </c>
      <c r="AN4" s="190"/>
      <c r="AO4" s="22"/>
      <c r="AP4" s="61"/>
      <c r="AQ4" s="33"/>
      <c r="AR4" s="33"/>
      <c r="AS4" s="32"/>
      <c r="AT4" s="32"/>
      <c r="AU4" s="32"/>
      <c r="AV4" s="32"/>
      <c r="AW4" s="32"/>
      <c r="AX4" s="32"/>
      <c r="AY4" s="32"/>
      <c r="AZ4" s="32"/>
      <c r="BA4" s="32"/>
    </row>
    <row r="5" spans="1:53" ht="15" thickBot="1" x14ac:dyDescent="0.4">
      <c r="A5" s="32"/>
      <c r="B5" s="191" t="s">
        <v>76</v>
      </c>
      <c r="C5" s="192"/>
      <c r="D5" s="10">
        <f>AVERAGE(F5:AJ5)</f>
        <v>1.6693548387096777</v>
      </c>
      <c r="E5" s="46"/>
      <c r="F5" s="12">
        <f t="shared" ref="F5:AJ5" si="1">SUM(F9:F17)</f>
        <v>2.2500000000000004</v>
      </c>
      <c r="G5" s="13">
        <f t="shared" si="1"/>
        <v>2.2500000000000004</v>
      </c>
      <c r="H5" s="13">
        <f t="shared" si="1"/>
        <v>2.2500000000000004</v>
      </c>
      <c r="I5" s="13">
        <f t="shared" si="1"/>
        <v>2.2500000000000004</v>
      </c>
      <c r="J5" s="13">
        <f t="shared" si="1"/>
        <v>2.2500000000000004</v>
      </c>
      <c r="K5" s="13">
        <f t="shared" si="1"/>
        <v>0</v>
      </c>
      <c r="L5" s="13">
        <f t="shared" si="1"/>
        <v>0</v>
      </c>
      <c r="M5" s="13">
        <f t="shared" si="1"/>
        <v>2.2500000000000004</v>
      </c>
      <c r="N5" s="13">
        <f t="shared" si="1"/>
        <v>2.2500000000000004</v>
      </c>
      <c r="O5" s="13">
        <f t="shared" si="1"/>
        <v>2.2500000000000004</v>
      </c>
      <c r="P5" s="13">
        <f t="shared" si="1"/>
        <v>2.2500000000000004</v>
      </c>
      <c r="Q5" s="13">
        <f t="shared" si="1"/>
        <v>2.2500000000000004</v>
      </c>
      <c r="R5" s="13">
        <f t="shared" si="1"/>
        <v>0</v>
      </c>
      <c r="S5" s="13">
        <f t="shared" si="1"/>
        <v>0</v>
      </c>
      <c r="T5" s="13">
        <f t="shared" si="1"/>
        <v>2.2500000000000004</v>
      </c>
      <c r="U5" s="13">
        <f t="shared" si="1"/>
        <v>2.2500000000000004</v>
      </c>
      <c r="V5" s="13">
        <f t="shared" si="1"/>
        <v>2.2500000000000004</v>
      </c>
      <c r="W5" s="13">
        <f t="shared" si="1"/>
        <v>2.2500000000000004</v>
      </c>
      <c r="X5" s="13">
        <f t="shared" si="1"/>
        <v>2.2500000000000004</v>
      </c>
      <c r="Y5" s="13">
        <f t="shared" si="1"/>
        <v>0</v>
      </c>
      <c r="Z5" s="13">
        <f t="shared" si="1"/>
        <v>0</v>
      </c>
      <c r="AA5" s="13">
        <f t="shared" si="1"/>
        <v>2.2500000000000004</v>
      </c>
      <c r="AB5" s="13">
        <f t="shared" si="1"/>
        <v>2.2500000000000004</v>
      </c>
      <c r="AC5" s="13">
        <f t="shared" si="1"/>
        <v>2.2500000000000004</v>
      </c>
      <c r="AD5" s="13">
        <f t="shared" si="1"/>
        <v>2.2500000000000004</v>
      </c>
      <c r="AE5" s="13">
        <f t="shared" si="1"/>
        <v>2.2500000000000004</v>
      </c>
      <c r="AF5" s="13">
        <f t="shared" si="1"/>
        <v>0</v>
      </c>
      <c r="AG5" s="13">
        <f t="shared" si="1"/>
        <v>0</v>
      </c>
      <c r="AH5" s="13">
        <f t="shared" si="1"/>
        <v>2.2500000000000004</v>
      </c>
      <c r="AI5" s="13">
        <f t="shared" si="1"/>
        <v>2.2500000000000004</v>
      </c>
      <c r="AJ5" s="14">
        <f t="shared" si="1"/>
        <v>2.2500000000000004</v>
      </c>
      <c r="AK5" s="186"/>
      <c r="AL5" s="187"/>
      <c r="AM5" s="193" t="s">
        <v>94</v>
      </c>
      <c r="AN5" s="193"/>
      <c r="AO5" s="22"/>
      <c r="AP5" s="61"/>
      <c r="AQ5" s="33"/>
      <c r="AR5" s="33"/>
      <c r="AS5" s="32"/>
      <c r="AT5" s="32"/>
      <c r="AU5" s="32"/>
      <c r="AV5" s="32"/>
      <c r="AW5" s="32"/>
      <c r="AX5" s="32"/>
      <c r="AY5" s="32"/>
      <c r="AZ5" s="32"/>
      <c r="BA5" s="32"/>
    </row>
    <row r="6" spans="1:53" ht="46" customHeight="1" thickBot="1" x14ac:dyDescent="0.4">
      <c r="A6" s="33"/>
      <c r="B6" s="177" t="s">
        <v>87</v>
      </c>
      <c r="C6" s="178"/>
      <c r="D6" s="48" t="s">
        <v>88</v>
      </c>
      <c r="E6" s="98" t="s">
        <v>89</v>
      </c>
      <c r="F6" s="179" t="s">
        <v>90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1"/>
      <c r="AK6" s="99"/>
      <c r="AL6" s="100"/>
      <c r="AM6" s="22"/>
      <c r="AN6" s="182" t="s">
        <v>103</v>
      </c>
      <c r="AO6" s="182"/>
      <c r="AP6" s="182"/>
      <c r="AQ6" s="182"/>
      <c r="AR6" s="33"/>
      <c r="AS6" s="32"/>
      <c r="AT6" s="32"/>
      <c r="AU6" s="32"/>
      <c r="AV6" s="32"/>
      <c r="AW6" s="32"/>
      <c r="AX6" s="32"/>
      <c r="AY6" s="32"/>
      <c r="AZ6" s="32"/>
      <c r="BA6" s="32"/>
    </row>
    <row r="7" spans="1:53" ht="15.5" customHeight="1" thickBot="1" x14ac:dyDescent="0.4">
      <c r="A7" s="32"/>
      <c r="B7" s="98"/>
      <c r="C7" s="85"/>
      <c r="D7" s="48"/>
      <c r="E7" s="98"/>
      <c r="F7" s="86">
        <f>WEEKDAY(F8)</f>
        <v>1</v>
      </c>
      <c r="G7" s="86">
        <f t="shared" ref="G7:AJ7" si="2">WEEKDAY(G8)</f>
        <v>2</v>
      </c>
      <c r="H7" s="86">
        <f t="shared" si="2"/>
        <v>3</v>
      </c>
      <c r="I7" s="86">
        <f t="shared" si="2"/>
        <v>4</v>
      </c>
      <c r="J7" s="86">
        <f t="shared" si="2"/>
        <v>5</v>
      </c>
      <c r="K7" s="86">
        <f t="shared" si="2"/>
        <v>6</v>
      </c>
      <c r="L7" s="86">
        <f t="shared" si="2"/>
        <v>7</v>
      </c>
      <c r="M7" s="86">
        <f t="shared" si="2"/>
        <v>1</v>
      </c>
      <c r="N7" s="86">
        <f t="shared" si="2"/>
        <v>2</v>
      </c>
      <c r="O7" s="86">
        <f t="shared" si="2"/>
        <v>3</v>
      </c>
      <c r="P7" s="86">
        <f t="shared" si="2"/>
        <v>4</v>
      </c>
      <c r="Q7" s="86">
        <f t="shared" si="2"/>
        <v>5</v>
      </c>
      <c r="R7" s="86">
        <f t="shared" si="2"/>
        <v>6</v>
      </c>
      <c r="S7" s="86">
        <f t="shared" si="2"/>
        <v>7</v>
      </c>
      <c r="T7" s="86">
        <f t="shared" si="2"/>
        <v>1</v>
      </c>
      <c r="U7" s="86">
        <f t="shared" si="2"/>
        <v>2</v>
      </c>
      <c r="V7" s="86">
        <f t="shared" si="2"/>
        <v>3</v>
      </c>
      <c r="W7" s="86">
        <f t="shared" si="2"/>
        <v>4</v>
      </c>
      <c r="X7" s="86">
        <f t="shared" si="2"/>
        <v>5</v>
      </c>
      <c r="Y7" s="86">
        <f t="shared" si="2"/>
        <v>6</v>
      </c>
      <c r="Z7" s="86">
        <f t="shared" si="2"/>
        <v>7</v>
      </c>
      <c r="AA7" s="86">
        <f t="shared" si="2"/>
        <v>1</v>
      </c>
      <c r="AB7" s="86">
        <f t="shared" si="2"/>
        <v>2</v>
      </c>
      <c r="AC7" s="86">
        <f t="shared" si="2"/>
        <v>3</v>
      </c>
      <c r="AD7" s="86">
        <f t="shared" si="2"/>
        <v>4</v>
      </c>
      <c r="AE7" s="86">
        <f t="shared" si="2"/>
        <v>5</v>
      </c>
      <c r="AF7" s="86">
        <f t="shared" si="2"/>
        <v>6</v>
      </c>
      <c r="AG7" s="86">
        <f t="shared" si="2"/>
        <v>7</v>
      </c>
      <c r="AH7" s="86">
        <f t="shared" si="2"/>
        <v>1</v>
      </c>
      <c r="AI7" s="86">
        <f t="shared" si="2"/>
        <v>2</v>
      </c>
      <c r="AJ7" s="86">
        <f t="shared" si="2"/>
        <v>3</v>
      </c>
      <c r="AK7" s="99"/>
      <c r="AL7" s="100"/>
      <c r="AM7" s="22"/>
      <c r="AN7" s="183"/>
      <c r="AO7" s="183"/>
      <c r="AP7" s="183"/>
      <c r="AQ7" s="183"/>
      <c r="AR7" s="33"/>
      <c r="AS7" s="32"/>
      <c r="AT7" s="32"/>
      <c r="AU7" s="32"/>
      <c r="AV7" s="32"/>
      <c r="AW7" s="32"/>
      <c r="AX7" s="32"/>
      <c r="AY7" s="32"/>
      <c r="AZ7" s="32"/>
      <c r="BA7" s="32"/>
    </row>
    <row r="8" spans="1:53" ht="51" customHeight="1" thickBot="1" x14ac:dyDescent="0.4">
      <c r="A8" s="32"/>
      <c r="B8" s="50" t="s">
        <v>77</v>
      </c>
      <c r="C8" s="49" t="s">
        <v>78</v>
      </c>
      <c r="D8" s="50" t="s">
        <v>79</v>
      </c>
      <c r="E8" s="53" t="s">
        <v>80</v>
      </c>
      <c r="F8" s="93">
        <f>DATE($C$2+2020,$B$2,1)</f>
        <v>44682</v>
      </c>
      <c r="G8" s="93">
        <f>DATE($C$2+2020,$B$2,2)</f>
        <v>44683</v>
      </c>
      <c r="H8" s="93">
        <f>DATE($C$2+2020,$B$2,3)</f>
        <v>44684</v>
      </c>
      <c r="I8" s="93">
        <f>DATE($C$2+2020,$B$2,4)</f>
        <v>44685</v>
      </c>
      <c r="J8" s="93">
        <f>DATE($C$2+2020,$B$2,5)</f>
        <v>44686</v>
      </c>
      <c r="K8" s="93">
        <f>DATE($C$2+2020,$B$2,6)</f>
        <v>44687</v>
      </c>
      <c r="L8" s="93">
        <f>DATE($C$2+2020,$B$2,7)</f>
        <v>44688</v>
      </c>
      <c r="M8" s="93">
        <f>DATE($C$2+2020,$B$2,8)</f>
        <v>44689</v>
      </c>
      <c r="N8" s="93">
        <f>DATE($C$2+2020,$B$2,9)</f>
        <v>44690</v>
      </c>
      <c r="O8" s="93">
        <f>DATE($C$2+2020,$B$2,10)</f>
        <v>44691</v>
      </c>
      <c r="P8" s="93">
        <f>DATE($C$2+2020,$B$2,11)</f>
        <v>44692</v>
      </c>
      <c r="Q8" s="93">
        <f>DATE($C$2+2020,$B$2,12)</f>
        <v>44693</v>
      </c>
      <c r="R8" s="93">
        <f>DATE($C$2+2020,$B$2,13)</f>
        <v>44694</v>
      </c>
      <c r="S8" s="93">
        <f>DATE($C$2+2020,$B$2,14)</f>
        <v>44695</v>
      </c>
      <c r="T8" s="93">
        <f>DATE($C$2+2020,$B$2,15)</f>
        <v>44696</v>
      </c>
      <c r="U8" s="93">
        <f>DATE($C$2+2020,$B$2,16)</f>
        <v>44697</v>
      </c>
      <c r="V8" s="93">
        <f>DATE($C$2+2020,$B$2,17)</f>
        <v>44698</v>
      </c>
      <c r="W8" s="93">
        <f>DATE($C$2+2020,$B$2,18)</f>
        <v>44699</v>
      </c>
      <c r="X8" s="93">
        <f>DATE($C$2+2020,$B$2,19)</f>
        <v>44700</v>
      </c>
      <c r="Y8" s="93">
        <f>DATE($C$2+2020,$B$2,20)</f>
        <v>44701</v>
      </c>
      <c r="Z8" s="93">
        <f>DATE($C$2+2020,$B$2,21)</f>
        <v>44702</v>
      </c>
      <c r="AA8" s="93">
        <f>DATE($C$2+2020,$B$2,22)</f>
        <v>44703</v>
      </c>
      <c r="AB8" s="93">
        <f>DATE($C$2+2020,$B$2,23)</f>
        <v>44704</v>
      </c>
      <c r="AC8" s="93">
        <f>DATE($C$2+2020,$B$2,24)</f>
        <v>44705</v>
      </c>
      <c r="AD8" s="93">
        <f>DATE($C$2+2020,$B$2,25)</f>
        <v>44706</v>
      </c>
      <c r="AE8" s="93">
        <f>DATE($C$2+2020,$B$2,26)</f>
        <v>44707</v>
      </c>
      <c r="AF8" s="93">
        <f>DATE($C$2+2020,$B$2,27)</f>
        <v>44708</v>
      </c>
      <c r="AG8" s="93">
        <f>DATE($C$2+2020,$B$2,28)</f>
        <v>44709</v>
      </c>
      <c r="AH8" s="93">
        <f>DATE($C$2+2020,$B$2,29)</f>
        <v>44710</v>
      </c>
      <c r="AI8" s="93">
        <f>DATE($C$2+2020,$B$2,30)</f>
        <v>44711</v>
      </c>
      <c r="AJ8" s="93">
        <f>DATE($C$2+2020,$B$2,31)</f>
        <v>44712</v>
      </c>
      <c r="AK8" s="3"/>
      <c r="AL8" s="3"/>
      <c r="AM8" s="23" t="s">
        <v>81</v>
      </c>
      <c r="AN8" s="24" t="s">
        <v>82</v>
      </c>
      <c r="AO8" s="24"/>
      <c r="AP8" s="25" t="s">
        <v>83</v>
      </c>
      <c r="AQ8" s="184" t="s">
        <v>84</v>
      </c>
      <c r="AR8" s="185"/>
      <c r="AS8" s="32"/>
      <c r="AT8" s="32"/>
      <c r="AU8" s="32"/>
      <c r="AV8" s="32"/>
      <c r="AW8" s="32"/>
      <c r="AX8" s="32"/>
      <c r="AY8" s="32"/>
      <c r="AZ8" s="32"/>
      <c r="BA8" s="32"/>
    </row>
    <row r="9" spans="1:53" x14ac:dyDescent="0.35">
      <c r="A9" s="32"/>
      <c r="B9" s="88" t="s">
        <v>85</v>
      </c>
      <c r="C9" s="89" t="s">
        <v>85</v>
      </c>
      <c r="D9" s="88" t="s">
        <v>57</v>
      </c>
      <c r="E9" s="88" t="s">
        <v>62</v>
      </c>
      <c r="F9" s="94" cm="1">
        <f t="array" ref="F9">_xlfn.IFS(F$7=6," ",F$7=7," ",F$7=1,'CHAMPS NECESSAIRES'!$D$14,F$7=2,'CHAMPS NECESSAIRES'!$D$14,F$7=3,'CHAMPS NECESSAIRES'!$D$14,F$7=4,'CHAMPS NECESSAIRES'!$D$14,F$7=5,'CHAMPS NECESSAIRES'!$D$14)</f>
        <v>0.25000000000000006</v>
      </c>
      <c r="G9" s="94" cm="1">
        <f t="array" ref="G9">_xlfn.IFS(G$7=6," ",G$7=7," ",G$7=1,'CHAMPS NECESSAIRES'!$D$14,G$7=2,'CHAMPS NECESSAIRES'!$D$14,G$7=3,'CHAMPS NECESSAIRES'!$D$14,G$7=4,'CHAMPS NECESSAIRES'!$D$14,G$7=5,'CHAMPS NECESSAIRES'!$D$14)</f>
        <v>0.25000000000000006</v>
      </c>
      <c r="H9" s="94" cm="1">
        <f t="array" ref="H9">_xlfn.IFS(H$7=6," ",H$7=7," ",H$7=1,'CHAMPS NECESSAIRES'!$D$14,H$7=2,'CHAMPS NECESSAIRES'!$D$14,H$7=3,'CHAMPS NECESSAIRES'!$D$14,H$7=4,'CHAMPS NECESSAIRES'!$D$14,H$7=5,'CHAMPS NECESSAIRES'!$D$14)</f>
        <v>0.25000000000000006</v>
      </c>
      <c r="I9" s="94" cm="1">
        <f t="array" ref="I9">_xlfn.IFS(I$7=6," ",I$7=7," ",I$7=1,'CHAMPS NECESSAIRES'!$D$14,I$7=2,'CHAMPS NECESSAIRES'!$D$14,I$7=3,'CHAMPS NECESSAIRES'!$D$14,I$7=4,'CHAMPS NECESSAIRES'!$D$14,I$7=5,'CHAMPS NECESSAIRES'!$D$14)</f>
        <v>0.25000000000000006</v>
      </c>
      <c r="J9" s="94" cm="1">
        <f t="array" ref="J9">_xlfn.IFS(J$7=6," ",J$7=7," ",J$7=1,'CHAMPS NECESSAIRES'!$D$14,J$7=2,'CHAMPS NECESSAIRES'!$D$14,J$7=3,'CHAMPS NECESSAIRES'!$D$14,J$7=4,'CHAMPS NECESSAIRES'!$D$14,J$7=5,'CHAMPS NECESSAIRES'!$D$14)</f>
        <v>0.25000000000000006</v>
      </c>
      <c r="K9" s="94" t="str" cm="1">
        <f t="array" ref="K9">_xlfn.IFS(K$7=6," ",K$7=7," ",K$7=1,'CHAMPS NECESSAIRES'!$D$14,K$7=2,'CHAMPS NECESSAIRES'!$D$14,K$7=3,'CHAMPS NECESSAIRES'!$D$14,K$7=4,'CHAMPS NECESSAIRES'!$D$14,K$7=5,'CHAMPS NECESSAIRES'!$D$14)</f>
        <v xml:space="preserve"> </v>
      </c>
      <c r="L9" s="94" t="str" cm="1">
        <f t="array" ref="L9">_xlfn.IFS(L$7=6," ",L$7=7," ",L$7=1,'CHAMPS NECESSAIRES'!$D$14,L$7=2,'CHAMPS NECESSAIRES'!$D$14,L$7=3,'CHAMPS NECESSAIRES'!$D$14,L$7=4,'CHAMPS NECESSAIRES'!$D$14,L$7=5,'CHAMPS NECESSAIRES'!$D$14)</f>
        <v xml:space="preserve"> </v>
      </c>
      <c r="M9" s="94" cm="1">
        <f t="array" ref="M9">_xlfn.IFS(M$7=6," ",M$7=7," ",M$7=1,'CHAMPS NECESSAIRES'!$D$14,M$7=2,'CHAMPS NECESSAIRES'!$D$14,M$7=3,'CHAMPS NECESSAIRES'!$D$14,M$7=4,'CHAMPS NECESSAIRES'!$D$14,M$7=5,'CHAMPS NECESSAIRES'!$D$14)</f>
        <v>0.25000000000000006</v>
      </c>
      <c r="N9" s="94" cm="1">
        <f t="array" ref="N9">_xlfn.IFS(N$7=6," ",N$7=7," ",N$7=1,'CHAMPS NECESSAIRES'!$D$14,N$7=2,'CHAMPS NECESSAIRES'!$D$14,N$7=3,'CHAMPS NECESSAIRES'!$D$14,N$7=4,'CHAMPS NECESSAIRES'!$D$14,N$7=5,'CHAMPS NECESSAIRES'!$D$14)</f>
        <v>0.25000000000000006</v>
      </c>
      <c r="O9" s="94" cm="1">
        <f t="array" ref="O9">_xlfn.IFS(O$7=6," ",O$7=7," ",O$7=1,'CHAMPS NECESSAIRES'!$D$14,O$7=2,'CHAMPS NECESSAIRES'!$D$14,O$7=3,'CHAMPS NECESSAIRES'!$D$14,O$7=4,'CHAMPS NECESSAIRES'!$D$14,O$7=5,'CHAMPS NECESSAIRES'!$D$14)</f>
        <v>0.25000000000000006</v>
      </c>
      <c r="P9" s="94" cm="1">
        <f t="array" ref="P9">_xlfn.IFS(P$7=6," ",P$7=7," ",P$7=1,'CHAMPS NECESSAIRES'!$D$14,P$7=2,'CHAMPS NECESSAIRES'!$D$14,P$7=3,'CHAMPS NECESSAIRES'!$D$14,P$7=4,'CHAMPS NECESSAIRES'!$D$14,P$7=5,'CHAMPS NECESSAIRES'!$D$14)</f>
        <v>0.25000000000000006</v>
      </c>
      <c r="Q9" s="94" cm="1">
        <f t="array" ref="Q9">_xlfn.IFS(Q$7=6," ",Q$7=7," ",Q$7=1,'CHAMPS NECESSAIRES'!$D$14,Q$7=2,'CHAMPS NECESSAIRES'!$D$14,Q$7=3,'CHAMPS NECESSAIRES'!$D$14,Q$7=4,'CHAMPS NECESSAIRES'!$D$14,Q$7=5,'CHAMPS NECESSAIRES'!$D$14)</f>
        <v>0.25000000000000006</v>
      </c>
      <c r="R9" s="94" t="str" cm="1">
        <f t="array" ref="R9">_xlfn.IFS(R$7=6," ",R$7=7," ",R$7=1,'CHAMPS NECESSAIRES'!$D$14,R$7=2,'CHAMPS NECESSAIRES'!$D$14,R$7=3,'CHAMPS NECESSAIRES'!$D$14,R$7=4,'CHAMPS NECESSAIRES'!$D$14,R$7=5,'CHAMPS NECESSAIRES'!$D$14)</f>
        <v xml:space="preserve"> </v>
      </c>
      <c r="S9" s="94" t="str" cm="1">
        <f t="array" ref="S9">_xlfn.IFS(S$7=6," ",S$7=7," ",S$7=1,'CHAMPS NECESSAIRES'!$D$14,S$7=2,'CHAMPS NECESSAIRES'!$D$14,S$7=3,'CHAMPS NECESSAIRES'!$D$14,S$7=4,'CHAMPS NECESSAIRES'!$D$14,S$7=5,'CHAMPS NECESSAIRES'!$D$14)</f>
        <v xml:space="preserve"> </v>
      </c>
      <c r="T9" s="94" cm="1">
        <f t="array" ref="T9">_xlfn.IFS(T$7=6," ",T$7=7," ",T$7=1,'CHAMPS NECESSAIRES'!$D$14,T$7=2,'CHAMPS NECESSAIRES'!$D$14,T$7=3,'CHAMPS NECESSAIRES'!$D$14,T$7=4,'CHAMPS NECESSAIRES'!$D$14,T$7=5,'CHAMPS NECESSAIRES'!$D$14)</f>
        <v>0.25000000000000006</v>
      </c>
      <c r="U9" s="94" cm="1">
        <f t="array" ref="U9">_xlfn.IFS(U$7=6," ",U$7=7," ",U$7=1,'CHAMPS NECESSAIRES'!$D$14,U$7=2,'CHAMPS NECESSAIRES'!$D$14,U$7=3,'CHAMPS NECESSAIRES'!$D$14,U$7=4,'CHAMPS NECESSAIRES'!$D$14,U$7=5,'CHAMPS NECESSAIRES'!$D$14)</f>
        <v>0.25000000000000006</v>
      </c>
      <c r="V9" s="94" cm="1">
        <f t="array" ref="V9">_xlfn.IFS(V$7=6," ",V$7=7," ",V$7=1,'CHAMPS NECESSAIRES'!$D$14,V$7=2,'CHAMPS NECESSAIRES'!$D$14,V$7=3,'CHAMPS NECESSAIRES'!$D$14,V$7=4,'CHAMPS NECESSAIRES'!$D$14,V$7=5,'CHAMPS NECESSAIRES'!$D$14)</f>
        <v>0.25000000000000006</v>
      </c>
      <c r="W9" s="94" cm="1">
        <f t="array" ref="W9">_xlfn.IFS(W$7=6," ",W$7=7," ",W$7=1,'CHAMPS NECESSAIRES'!$D$14,W$7=2,'CHAMPS NECESSAIRES'!$D$14,W$7=3,'CHAMPS NECESSAIRES'!$D$14,W$7=4,'CHAMPS NECESSAIRES'!$D$14,W$7=5,'CHAMPS NECESSAIRES'!$D$14)</f>
        <v>0.25000000000000006</v>
      </c>
      <c r="X9" s="94" cm="1">
        <f t="array" ref="X9">_xlfn.IFS(X$7=6," ",X$7=7," ",X$7=1,'CHAMPS NECESSAIRES'!$D$14,X$7=2,'CHAMPS NECESSAIRES'!$D$14,X$7=3,'CHAMPS NECESSAIRES'!$D$14,X$7=4,'CHAMPS NECESSAIRES'!$D$14,X$7=5,'CHAMPS NECESSAIRES'!$D$14)</f>
        <v>0.25000000000000006</v>
      </c>
      <c r="Y9" s="94" t="str" cm="1">
        <f t="array" ref="Y9">_xlfn.IFS(Y$7=6," ",Y$7=7," ",Y$7=1,'CHAMPS NECESSAIRES'!$D$14,Y$7=2,'CHAMPS NECESSAIRES'!$D$14,Y$7=3,'CHAMPS NECESSAIRES'!$D$14,Y$7=4,'CHAMPS NECESSAIRES'!$D$14,Y$7=5,'CHAMPS NECESSAIRES'!$D$14)</f>
        <v xml:space="preserve"> </v>
      </c>
      <c r="Z9" s="94" t="str" cm="1">
        <f t="array" ref="Z9">_xlfn.IFS(Z$7=6," ",Z$7=7," ",Z$7=1,'CHAMPS NECESSAIRES'!$D$14,Z$7=2,'CHAMPS NECESSAIRES'!$D$14,Z$7=3,'CHAMPS NECESSAIRES'!$D$14,Z$7=4,'CHAMPS NECESSAIRES'!$D$14,Z$7=5,'CHAMPS NECESSAIRES'!$D$14)</f>
        <v xml:space="preserve"> </v>
      </c>
      <c r="AA9" s="94" cm="1">
        <f t="array" ref="AA9">_xlfn.IFS(AA$7=6," ",AA$7=7," ",AA$7=1,'CHAMPS NECESSAIRES'!$D$14,AA$7=2,'CHAMPS NECESSAIRES'!$D$14,AA$7=3,'CHAMPS NECESSAIRES'!$D$14,AA$7=4,'CHAMPS NECESSAIRES'!$D$14,AA$7=5,'CHAMPS NECESSAIRES'!$D$14)</f>
        <v>0.25000000000000006</v>
      </c>
      <c r="AB9" s="94" cm="1">
        <f t="array" ref="AB9">_xlfn.IFS(AB$7=6," ",AB$7=7," ",AB$7=1,'CHAMPS NECESSAIRES'!$D$14,AB$7=2,'CHAMPS NECESSAIRES'!$D$14,AB$7=3,'CHAMPS NECESSAIRES'!$D$14,AB$7=4,'CHAMPS NECESSAIRES'!$D$14,AB$7=5,'CHAMPS NECESSAIRES'!$D$14)</f>
        <v>0.25000000000000006</v>
      </c>
      <c r="AC9" s="94" cm="1">
        <f t="array" ref="AC9">_xlfn.IFS(AC$7=6," ",AC$7=7," ",AC$7=1,'CHAMPS NECESSAIRES'!$D$14,AC$7=2,'CHAMPS NECESSAIRES'!$D$14,AC$7=3,'CHAMPS NECESSAIRES'!$D$14,AC$7=4,'CHAMPS NECESSAIRES'!$D$14,AC$7=5,'CHAMPS NECESSAIRES'!$D$14)</f>
        <v>0.25000000000000006</v>
      </c>
      <c r="AD9" s="94" cm="1">
        <f t="array" ref="AD9">_xlfn.IFS(AD$7=6," ",AD$7=7," ",AD$7=1,'CHAMPS NECESSAIRES'!$D$14,AD$7=2,'CHAMPS NECESSAIRES'!$D$14,AD$7=3,'CHAMPS NECESSAIRES'!$D$14,AD$7=4,'CHAMPS NECESSAIRES'!$D$14,AD$7=5,'CHAMPS NECESSAIRES'!$D$14)</f>
        <v>0.25000000000000006</v>
      </c>
      <c r="AE9" s="94" cm="1">
        <f t="array" ref="AE9">_xlfn.IFS(AE$7=6," ",AE$7=7," ",AE$7=1,'CHAMPS NECESSAIRES'!$D$14,AE$7=2,'CHAMPS NECESSAIRES'!$D$14,AE$7=3,'CHAMPS NECESSAIRES'!$D$14,AE$7=4,'CHAMPS NECESSAIRES'!$D$14,AE$7=5,'CHAMPS NECESSAIRES'!$D$14)</f>
        <v>0.25000000000000006</v>
      </c>
      <c r="AF9" s="94" t="str" cm="1">
        <f t="array" ref="AF9">_xlfn.IFS(AF$7=6," ",AF$7=7," ",AF$7=1,'CHAMPS NECESSAIRES'!$D$14,AF$7=2,'CHAMPS NECESSAIRES'!$D$14,AF$7=3,'CHAMPS NECESSAIRES'!$D$14,AF$7=4,'CHAMPS NECESSAIRES'!$D$14,AF$7=5,'CHAMPS NECESSAIRES'!$D$14)</f>
        <v xml:space="preserve"> </v>
      </c>
      <c r="AG9" s="94" t="str" cm="1">
        <f t="array" ref="AG9">_xlfn.IFS(AG$7=6," ",AG$7=7," ",AG$7=1,'CHAMPS NECESSAIRES'!$D$14,AG$7=2,'CHAMPS NECESSAIRES'!$D$14,AG$7=3,'CHAMPS NECESSAIRES'!$D$14,AG$7=4,'CHAMPS NECESSAIRES'!$D$14,AG$7=5,'CHAMPS NECESSAIRES'!$D$14)</f>
        <v xml:space="preserve"> </v>
      </c>
      <c r="AH9" s="94" cm="1">
        <f t="array" ref="AH9">_xlfn.IFS(AH$7=6," ",AH$7=7," ",AH$7=1,'CHAMPS NECESSAIRES'!$D$14,AH$7=2,'CHAMPS NECESSAIRES'!$D$14,AH$7=3,'CHAMPS NECESSAIRES'!$D$14,AH$7=4,'CHAMPS NECESSAIRES'!$D$14,AH$7=5,'CHAMPS NECESSAIRES'!$D$14)</f>
        <v>0.25000000000000006</v>
      </c>
      <c r="AI9" s="94" cm="1">
        <f t="array" ref="AI9">_xlfn.IFS(AI$7=6," ",AI$7=7," ",AI$7=1,'CHAMPS NECESSAIRES'!$D$14,AI$7=2,'CHAMPS NECESSAIRES'!$D$14,AI$7=3,'CHAMPS NECESSAIRES'!$D$14,AI$7=4,'CHAMPS NECESSAIRES'!$D$14,AI$7=5,'CHAMPS NECESSAIRES'!$D$14)</f>
        <v>0.25000000000000006</v>
      </c>
      <c r="AJ9" s="94" cm="1">
        <f t="array" ref="AJ9">_xlfn.IFS(AJ$7=6," ",AJ$7=7," ",AJ$7=1,'CHAMPS NECESSAIRES'!$D$14,AJ$7=2,'CHAMPS NECESSAIRES'!$D$14,AJ$7=3,'CHAMPS NECESSAIRES'!$D$14,AJ$7=4,'CHAMPS NECESSAIRES'!$D$14,AJ$7=5,'CHAMPS NECESSAIRES'!$D$14)</f>
        <v>0.25000000000000006</v>
      </c>
      <c r="AK9" s="4">
        <f>(F9*24)+(G9*24)+(H9*24)+(I9*24)+(J9*24)+(M9*24)+(N9*24)+(O9*24)+(P9*24)+(Q9*24)+(T9*24)+(U9*24)+(V9*24)+(W9*24)+(X9*24)+(AA9*24)+(AB9*24)+(AC9*24)+(AD9*24)+(AJ9*24)</f>
        <v>120.00000000000001</v>
      </c>
      <c r="AL9" s="5">
        <f>AK9/24</f>
        <v>5.0000000000000009</v>
      </c>
      <c r="AM9" s="26">
        <f>SUM(F9:AJ9)</f>
        <v>5.7500000000000009</v>
      </c>
      <c r="AN9" s="27">
        <f>AM9/4</f>
        <v>1.4375000000000002</v>
      </c>
      <c r="AO9" s="28">
        <f>AN9*24</f>
        <v>34.500000000000007</v>
      </c>
      <c r="AP9" s="72">
        <f>AO9*(1-$D$3)</f>
        <v>32.775000000000006</v>
      </c>
      <c r="AQ9" s="17">
        <f t="shared" ref="AQ9:AQ17" si="3">ROUNDDOWN(AP9,-0.5)</f>
        <v>32</v>
      </c>
      <c r="AR9" s="18" t="s">
        <v>86</v>
      </c>
      <c r="AS9" s="32"/>
      <c r="AT9" s="32"/>
      <c r="AU9" s="32"/>
      <c r="AV9" s="32"/>
      <c r="AW9" s="32"/>
      <c r="AX9" s="32"/>
      <c r="AY9" s="32"/>
      <c r="AZ9" s="32"/>
      <c r="BA9" s="32"/>
    </row>
    <row r="10" spans="1:53" x14ac:dyDescent="0.35">
      <c r="A10" s="32"/>
      <c r="B10" s="51" t="s">
        <v>85</v>
      </c>
      <c r="C10" s="15" t="s">
        <v>85</v>
      </c>
      <c r="D10" s="51" t="s">
        <v>57</v>
      </c>
      <c r="E10" s="51" t="s">
        <v>62</v>
      </c>
      <c r="F10" s="94" cm="1">
        <f t="array" ref="F10">_xlfn.IFS(F$7=6," ",F$7=7," ",F$7=1,'CHAMPS NECESSAIRES'!$D$14,F$7=2,'CHAMPS NECESSAIRES'!$D$14,F$7=3,'CHAMPS NECESSAIRES'!$D$14,F$7=4,'CHAMPS NECESSAIRES'!$D$14,F$7=5,'CHAMPS NECESSAIRES'!$D$14)</f>
        <v>0.25000000000000006</v>
      </c>
      <c r="G10" s="94" cm="1">
        <f t="array" ref="G10">_xlfn.IFS(G$7=6," ",G$7=7," ",G$7=1,'CHAMPS NECESSAIRES'!$D$14,G$7=2,'CHAMPS NECESSAIRES'!$D$14,G$7=3,'CHAMPS NECESSAIRES'!$D$14,G$7=4,'CHAMPS NECESSAIRES'!$D$14,G$7=5,'CHAMPS NECESSAIRES'!$D$14)</f>
        <v>0.25000000000000006</v>
      </c>
      <c r="H10" s="94" cm="1">
        <f t="array" ref="H10">_xlfn.IFS(H$7=6," ",H$7=7," ",H$7=1,'CHAMPS NECESSAIRES'!$D$14,H$7=2,'CHAMPS NECESSAIRES'!$D$14,H$7=3,'CHAMPS NECESSAIRES'!$D$14,H$7=4,'CHAMPS NECESSAIRES'!$D$14,H$7=5,'CHAMPS NECESSAIRES'!$D$14)</f>
        <v>0.25000000000000006</v>
      </c>
      <c r="I10" s="94" cm="1">
        <f t="array" ref="I10">_xlfn.IFS(I$7=6," ",I$7=7," ",I$7=1,'CHAMPS NECESSAIRES'!$D$14,I$7=2,'CHAMPS NECESSAIRES'!$D$14,I$7=3,'CHAMPS NECESSAIRES'!$D$14,I$7=4,'CHAMPS NECESSAIRES'!$D$14,I$7=5,'CHAMPS NECESSAIRES'!$D$14)</f>
        <v>0.25000000000000006</v>
      </c>
      <c r="J10" s="94" cm="1">
        <f t="array" ref="J10">_xlfn.IFS(J$7=6," ",J$7=7," ",J$7=1,'CHAMPS NECESSAIRES'!$D$14,J$7=2,'CHAMPS NECESSAIRES'!$D$14,J$7=3,'CHAMPS NECESSAIRES'!$D$14,J$7=4,'CHAMPS NECESSAIRES'!$D$14,J$7=5,'CHAMPS NECESSAIRES'!$D$14)</f>
        <v>0.25000000000000006</v>
      </c>
      <c r="K10" s="94" t="str" cm="1">
        <f t="array" ref="K10">_xlfn.IFS(K$7=6," ",K$7=7," ",K$7=1,'CHAMPS NECESSAIRES'!$D$14,K$7=2,'CHAMPS NECESSAIRES'!$D$14,K$7=3,'CHAMPS NECESSAIRES'!$D$14,K$7=4,'CHAMPS NECESSAIRES'!$D$14,K$7=5,'CHAMPS NECESSAIRES'!$D$14)</f>
        <v xml:space="preserve"> </v>
      </c>
      <c r="L10" s="94" t="str" cm="1">
        <f t="array" ref="L10">_xlfn.IFS(L$7=6," ",L$7=7," ",L$7=1,'CHAMPS NECESSAIRES'!$D$14,L$7=2,'CHAMPS NECESSAIRES'!$D$14,L$7=3,'CHAMPS NECESSAIRES'!$D$14,L$7=4,'CHAMPS NECESSAIRES'!$D$14,L$7=5,'CHAMPS NECESSAIRES'!$D$14)</f>
        <v xml:space="preserve"> </v>
      </c>
      <c r="M10" s="94" cm="1">
        <f t="array" ref="M10">_xlfn.IFS(M$7=6," ",M$7=7," ",M$7=1,'CHAMPS NECESSAIRES'!$D$14,M$7=2,'CHAMPS NECESSAIRES'!$D$14,M$7=3,'CHAMPS NECESSAIRES'!$D$14,M$7=4,'CHAMPS NECESSAIRES'!$D$14,M$7=5,'CHAMPS NECESSAIRES'!$D$14)</f>
        <v>0.25000000000000006</v>
      </c>
      <c r="N10" s="94" cm="1">
        <f t="array" ref="N10">_xlfn.IFS(N$7=6," ",N$7=7," ",N$7=1,'CHAMPS NECESSAIRES'!$D$14,N$7=2,'CHAMPS NECESSAIRES'!$D$14,N$7=3,'CHAMPS NECESSAIRES'!$D$14,N$7=4,'CHAMPS NECESSAIRES'!$D$14,N$7=5,'CHAMPS NECESSAIRES'!$D$14)</f>
        <v>0.25000000000000006</v>
      </c>
      <c r="O10" s="94" cm="1">
        <f t="array" ref="O10">_xlfn.IFS(O$7=6," ",O$7=7," ",O$7=1,'CHAMPS NECESSAIRES'!$D$14,O$7=2,'CHAMPS NECESSAIRES'!$D$14,O$7=3,'CHAMPS NECESSAIRES'!$D$14,O$7=4,'CHAMPS NECESSAIRES'!$D$14,O$7=5,'CHAMPS NECESSAIRES'!$D$14)</f>
        <v>0.25000000000000006</v>
      </c>
      <c r="P10" s="94" cm="1">
        <f t="array" ref="P10">_xlfn.IFS(P$7=6," ",P$7=7," ",P$7=1,'CHAMPS NECESSAIRES'!$D$14,P$7=2,'CHAMPS NECESSAIRES'!$D$14,P$7=3,'CHAMPS NECESSAIRES'!$D$14,P$7=4,'CHAMPS NECESSAIRES'!$D$14,P$7=5,'CHAMPS NECESSAIRES'!$D$14)</f>
        <v>0.25000000000000006</v>
      </c>
      <c r="Q10" s="94" cm="1">
        <f t="array" ref="Q10">_xlfn.IFS(Q$7=6," ",Q$7=7," ",Q$7=1,'CHAMPS NECESSAIRES'!$D$14,Q$7=2,'CHAMPS NECESSAIRES'!$D$14,Q$7=3,'CHAMPS NECESSAIRES'!$D$14,Q$7=4,'CHAMPS NECESSAIRES'!$D$14,Q$7=5,'CHAMPS NECESSAIRES'!$D$14)</f>
        <v>0.25000000000000006</v>
      </c>
      <c r="R10" s="94" t="str" cm="1">
        <f t="array" ref="R10">_xlfn.IFS(R$7=6," ",R$7=7," ",R$7=1,'CHAMPS NECESSAIRES'!$D$14,R$7=2,'CHAMPS NECESSAIRES'!$D$14,R$7=3,'CHAMPS NECESSAIRES'!$D$14,R$7=4,'CHAMPS NECESSAIRES'!$D$14,R$7=5,'CHAMPS NECESSAIRES'!$D$14)</f>
        <v xml:space="preserve"> </v>
      </c>
      <c r="S10" s="94" t="str" cm="1">
        <f t="array" ref="S10">_xlfn.IFS(S$7=6," ",S$7=7," ",S$7=1,'CHAMPS NECESSAIRES'!$D$14,S$7=2,'CHAMPS NECESSAIRES'!$D$14,S$7=3,'CHAMPS NECESSAIRES'!$D$14,S$7=4,'CHAMPS NECESSAIRES'!$D$14,S$7=5,'CHAMPS NECESSAIRES'!$D$14)</f>
        <v xml:space="preserve"> </v>
      </c>
      <c r="T10" s="94" cm="1">
        <f t="array" ref="T10">_xlfn.IFS(T$7=6," ",T$7=7," ",T$7=1,'CHAMPS NECESSAIRES'!$D$14,T$7=2,'CHAMPS NECESSAIRES'!$D$14,T$7=3,'CHAMPS NECESSAIRES'!$D$14,T$7=4,'CHAMPS NECESSAIRES'!$D$14,T$7=5,'CHAMPS NECESSAIRES'!$D$14)</f>
        <v>0.25000000000000006</v>
      </c>
      <c r="U10" s="94" cm="1">
        <f t="array" ref="U10">_xlfn.IFS(U$7=6," ",U$7=7," ",U$7=1,'CHAMPS NECESSAIRES'!$D$14,U$7=2,'CHAMPS NECESSAIRES'!$D$14,U$7=3,'CHAMPS NECESSAIRES'!$D$14,U$7=4,'CHAMPS NECESSAIRES'!$D$14,U$7=5,'CHAMPS NECESSAIRES'!$D$14)</f>
        <v>0.25000000000000006</v>
      </c>
      <c r="V10" s="94" cm="1">
        <f t="array" ref="V10">_xlfn.IFS(V$7=6," ",V$7=7," ",V$7=1,'CHAMPS NECESSAIRES'!$D$14,V$7=2,'CHAMPS NECESSAIRES'!$D$14,V$7=3,'CHAMPS NECESSAIRES'!$D$14,V$7=4,'CHAMPS NECESSAIRES'!$D$14,V$7=5,'CHAMPS NECESSAIRES'!$D$14)</f>
        <v>0.25000000000000006</v>
      </c>
      <c r="W10" s="94" cm="1">
        <f t="array" ref="W10">_xlfn.IFS(W$7=6," ",W$7=7," ",W$7=1,'CHAMPS NECESSAIRES'!$D$14,W$7=2,'CHAMPS NECESSAIRES'!$D$14,W$7=3,'CHAMPS NECESSAIRES'!$D$14,W$7=4,'CHAMPS NECESSAIRES'!$D$14,W$7=5,'CHAMPS NECESSAIRES'!$D$14)</f>
        <v>0.25000000000000006</v>
      </c>
      <c r="X10" s="94" cm="1">
        <f t="array" ref="X10">_xlfn.IFS(X$7=6," ",X$7=7," ",X$7=1,'CHAMPS NECESSAIRES'!$D$14,X$7=2,'CHAMPS NECESSAIRES'!$D$14,X$7=3,'CHAMPS NECESSAIRES'!$D$14,X$7=4,'CHAMPS NECESSAIRES'!$D$14,X$7=5,'CHAMPS NECESSAIRES'!$D$14)</f>
        <v>0.25000000000000006</v>
      </c>
      <c r="Y10" s="94" t="str" cm="1">
        <f t="array" ref="Y10">_xlfn.IFS(Y$7=6," ",Y$7=7," ",Y$7=1,'CHAMPS NECESSAIRES'!$D$14,Y$7=2,'CHAMPS NECESSAIRES'!$D$14,Y$7=3,'CHAMPS NECESSAIRES'!$D$14,Y$7=4,'CHAMPS NECESSAIRES'!$D$14,Y$7=5,'CHAMPS NECESSAIRES'!$D$14)</f>
        <v xml:space="preserve"> </v>
      </c>
      <c r="Z10" s="94" t="str" cm="1">
        <f t="array" ref="Z10">_xlfn.IFS(Z$7=6," ",Z$7=7," ",Z$7=1,'CHAMPS NECESSAIRES'!$D$14,Z$7=2,'CHAMPS NECESSAIRES'!$D$14,Z$7=3,'CHAMPS NECESSAIRES'!$D$14,Z$7=4,'CHAMPS NECESSAIRES'!$D$14,Z$7=5,'CHAMPS NECESSAIRES'!$D$14)</f>
        <v xml:space="preserve"> </v>
      </c>
      <c r="AA10" s="94" cm="1">
        <f t="array" ref="AA10">_xlfn.IFS(AA$7=6," ",AA$7=7," ",AA$7=1,'CHAMPS NECESSAIRES'!$D$14,AA$7=2,'CHAMPS NECESSAIRES'!$D$14,AA$7=3,'CHAMPS NECESSAIRES'!$D$14,AA$7=4,'CHAMPS NECESSAIRES'!$D$14,AA$7=5,'CHAMPS NECESSAIRES'!$D$14)</f>
        <v>0.25000000000000006</v>
      </c>
      <c r="AB10" s="94" cm="1">
        <f t="array" ref="AB10">_xlfn.IFS(AB$7=6," ",AB$7=7," ",AB$7=1,'CHAMPS NECESSAIRES'!$D$14,AB$7=2,'CHAMPS NECESSAIRES'!$D$14,AB$7=3,'CHAMPS NECESSAIRES'!$D$14,AB$7=4,'CHAMPS NECESSAIRES'!$D$14,AB$7=5,'CHAMPS NECESSAIRES'!$D$14)</f>
        <v>0.25000000000000006</v>
      </c>
      <c r="AC10" s="94" cm="1">
        <f t="array" ref="AC10">_xlfn.IFS(AC$7=6," ",AC$7=7," ",AC$7=1,'CHAMPS NECESSAIRES'!$D$14,AC$7=2,'CHAMPS NECESSAIRES'!$D$14,AC$7=3,'CHAMPS NECESSAIRES'!$D$14,AC$7=4,'CHAMPS NECESSAIRES'!$D$14,AC$7=5,'CHAMPS NECESSAIRES'!$D$14)</f>
        <v>0.25000000000000006</v>
      </c>
      <c r="AD10" s="94" cm="1">
        <f t="array" ref="AD10">_xlfn.IFS(AD$7=6," ",AD$7=7," ",AD$7=1,'CHAMPS NECESSAIRES'!$D$14,AD$7=2,'CHAMPS NECESSAIRES'!$D$14,AD$7=3,'CHAMPS NECESSAIRES'!$D$14,AD$7=4,'CHAMPS NECESSAIRES'!$D$14,AD$7=5,'CHAMPS NECESSAIRES'!$D$14)</f>
        <v>0.25000000000000006</v>
      </c>
      <c r="AE10" s="94" cm="1">
        <f t="array" ref="AE10">_xlfn.IFS(AE$7=6," ",AE$7=7," ",AE$7=1,'CHAMPS NECESSAIRES'!$D$14,AE$7=2,'CHAMPS NECESSAIRES'!$D$14,AE$7=3,'CHAMPS NECESSAIRES'!$D$14,AE$7=4,'CHAMPS NECESSAIRES'!$D$14,AE$7=5,'CHAMPS NECESSAIRES'!$D$14)</f>
        <v>0.25000000000000006</v>
      </c>
      <c r="AF10" s="94" t="str" cm="1">
        <f t="array" ref="AF10">_xlfn.IFS(AF$7=6," ",AF$7=7," ",AF$7=1,'CHAMPS NECESSAIRES'!$D$14,AF$7=2,'CHAMPS NECESSAIRES'!$D$14,AF$7=3,'CHAMPS NECESSAIRES'!$D$14,AF$7=4,'CHAMPS NECESSAIRES'!$D$14,AF$7=5,'CHAMPS NECESSAIRES'!$D$14)</f>
        <v xml:space="preserve"> </v>
      </c>
      <c r="AG10" s="94" t="str" cm="1">
        <f t="array" ref="AG10">_xlfn.IFS(AG$7=6," ",AG$7=7," ",AG$7=1,'CHAMPS NECESSAIRES'!$D$14,AG$7=2,'CHAMPS NECESSAIRES'!$D$14,AG$7=3,'CHAMPS NECESSAIRES'!$D$14,AG$7=4,'CHAMPS NECESSAIRES'!$D$14,AG$7=5,'CHAMPS NECESSAIRES'!$D$14)</f>
        <v xml:space="preserve"> </v>
      </c>
      <c r="AH10" s="94" cm="1">
        <f t="array" ref="AH10">_xlfn.IFS(AH$7=6," ",AH$7=7," ",AH$7=1,'CHAMPS NECESSAIRES'!$D$14,AH$7=2,'CHAMPS NECESSAIRES'!$D$14,AH$7=3,'CHAMPS NECESSAIRES'!$D$14,AH$7=4,'CHAMPS NECESSAIRES'!$D$14,AH$7=5,'CHAMPS NECESSAIRES'!$D$14)</f>
        <v>0.25000000000000006</v>
      </c>
      <c r="AI10" s="94" cm="1">
        <f t="array" ref="AI10">_xlfn.IFS(AI$7=6," ",AI$7=7," ",AI$7=1,'CHAMPS NECESSAIRES'!$D$14,AI$7=2,'CHAMPS NECESSAIRES'!$D$14,AI$7=3,'CHAMPS NECESSAIRES'!$D$14,AI$7=4,'CHAMPS NECESSAIRES'!$D$14,AI$7=5,'CHAMPS NECESSAIRES'!$D$14)</f>
        <v>0.25000000000000006</v>
      </c>
      <c r="AJ10" s="94" cm="1">
        <f t="array" ref="AJ10">_xlfn.IFS(AJ$7=6," ",AJ$7=7," ",AJ$7=1,'CHAMPS NECESSAIRES'!$D$14,AJ$7=2,'CHAMPS NECESSAIRES'!$D$14,AJ$7=3,'CHAMPS NECESSAIRES'!$D$14,AJ$7=4,'CHAMPS NECESSAIRES'!$D$14,AJ$7=5,'CHAMPS NECESSAIRES'!$D$14)</f>
        <v>0.25000000000000006</v>
      </c>
      <c r="AK10" s="4">
        <f t="shared" ref="AK10:AK17" si="4">(F10*24)+(G10*24)+(H10*24)+(I10*24)+(J10*24)+(M10*24)+(N10*24)+(O10*24)+(P10*24)+(Q10*24)+(T10*24)+(U10*24)+(V10*24)+(W10*24)+(X10*24)+(AA10*24)+(AB10*24)+(AC10*24)+(AD10*24)+(AJ10*24)</f>
        <v>120.00000000000001</v>
      </c>
      <c r="AL10" s="5">
        <f t="shared" ref="AL10:AL12" si="5">AK10/24</f>
        <v>5.0000000000000009</v>
      </c>
      <c r="AM10" s="26">
        <f t="shared" ref="AM10:AM17" si="6">SUM(F10:AJ10)</f>
        <v>5.7500000000000009</v>
      </c>
      <c r="AN10" s="27">
        <f t="shared" ref="AN10:AN17" si="7">AM10/4</f>
        <v>1.4375000000000002</v>
      </c>
      <c r="AO10" s="28">
        <f t="shared" ref="AO10:AO17" si="8">AN10*24</f>
        <v>34.500000000000007</v>
      </c>
      <c r="AP10" s="72">
        <f t="shared" ref="AP10:AP17" si="9">AO10*(1-$D$3)</f>
        <v>32.775000000000006</v>
      </c>
      <c r="AQ10" s="17">
        <f t="shared" si="3"/>
        <v>32</v>
      </c>
      <c r="AR10" s="18" t="s">
        <v>86</v>
      </c>
      <c r="AS10" s="32"/>
      <c r="AT10" s="32"/>
      <c r="AU10" s="32"/>
      <c r="AV10" s="32"/>
      <c r="AW10" s="32"/>
      <c r="AX10" s="32"/>
      <c r="AY10" s="32"/>
      <c r="AZ10" s="32"/>
      <c r="BA10" s="32"/>
    </row>
    <row r="11" spans="1:53" x14ac:dyDescent="0.35">
      <c r="A11" s="32"/>
      <c r="B11" s="51" t="s">
        <v>85</v>
      </c>
      <c r="C11" s="15" t="s">
        <v>85</v>
      </c>
      <c r="D11" s="51" t="s">
        <v>57</v>
      </c>
      <c r="E11" s="51" t="s">
        <v>62</v>
      </c>
      <c r="F11" s="94" cm="1">
        <f t="array" ref="F11">_xlfn.IFS(F$7=6," ",F$7=7," ",F$7=1,'CHAMPS NECESSAIRES'!$D$14,F$7=2,'CHAMPS NECESSAIRES'!$D$14,F$7=3,'CHAMPS NECESSAIRES'!$D$14,F$7=4,'CHAMPS NECESSAIRES'!$D$14,F$7=5,'CHAMPS NECESSAIRES'!$D$14)</f>
        <v>0.25000000000000006</v>
      </c>
      <c r="G11" s="94" cm="1">
        <f t="array" ref="G11">_xlfn.IFS(G$7=6," ",G$7=7," ",G$7=1,'CHAMPS NECESSAIRES'!$D$14,G$7=2,'CHAMPS NECESSAIRES'!$D$14,G$7=3,'CHAMPS NECESSAIRES'!$D$14,G$7=4,'CHAMPS NECESSAIRES'!$D$14,G$7=5,'CHAMPS NECESSAIRES'!$D$14)</f>
        <v>0.25000000000000006</v>
      </c>
      <c r="H11" s="94" cm="1">
        <f t="array" ref="H11">_xlfn.IFS(H$7=6," ",H$7=7," ",H$7=1,'CHAMPS NECESSAIRES'!$D$14,H$7=2,'CHAMPS NECESSAIRES'!$D$14,H$7=3,'CHAMPS NECESSAIRES'!$D$14,H$7=4,'CHAMPS NECESSAIRES'!$D$14,H$7=5,'CHAMPS NECESSAIRES'!$D$14)</f>
        <v>0.25000000000000006</v>
      </c>
      <c r="I11" s="94" cm="1">
        <f t="array" ref="I11">_xlfn.IFS(I$7=6," ",I$7=7," ",I$7=1,'CHAMPS NECESSAIRES'!$D$14,I$7=2,'CHAMPS NECESSAIRES'!$D$14,I$7=3,'CHAMPS NECESSAIRES'!$D$14,I$7=4,'CHAMPS NECESSAIRES'!$D$14,I$7=5,'CHAMPS NECESSAIRES'!$D$14)</f>
        <v>0.25000000000000006</v>
      </c>
      <c r="J11" s="94" cm="1">
        <f t="array" ref="J11">_xlfn.IFS(J$7=6," ",J$7=7," ",J$7=1,'CHAMPS NECESSAIRES'!$D$14,J$7=2,'CHAMPS NECESSAIRES'!$D$14,J$7=3,'CHAMPS NECESSAIRES'!$D$14,J$7=4,'CHAMPS NECESSAIRES'!$D$14,J$7=5,'CHAMPS NECESSAIRES'!$D$14)</f>
        <v>0.25000000000000006</v>
      </c>
      <c r="K11" s="94" t="str" cm="1">
        <f t="array" ref="K11">_xlfn.IFS(K$7=6," ",K$7=7," ",K$7=1,'CHAMPS NECESSAIRES'!$D$14,K$7=2,'CHAMPS NECESSAIRES'!$D$14,K$7=3,'CHAMPS NECESSAIRES'!$D$14,K$7=4,'CHAMPS NECESSAIRES'!$D$14,K$7=5,'CHAMPS NECESSAIRES'!$D$14)</f>
        <v xml:space="preserve"> </v>
      </c>
      <c r="L11" s="94" t="str" cm="1">
        <f t="array" ref="L11">_xlfn.IFS(L$7=6," ",L$7=7," ",L$7=1,'CHAMPS NECESSAIRES'!$D$14,L$7=2,'CHAMPS NECESSAIRES'!$D$14,L$7=3,'CHAMPS NECESSAIRES'!$D$14,L$7=4,'CHAMPS NECESSAIRES'!$D$14,L$7=5,'CHAMPS NECESSAIRES'!$D$14)</f>
        <v xml:space="preserve"> </v>
      </c>
      <c r="M11" s="94" cm="1">
        <f t="array" ref="M11">_xlfn.IFS(M$7=6," ",M$7=7," ",M$7=1,'CHAMPS NECESSAIRES'!$D$14,M$7=2,'CHAMPS NECESSAIRES'!$D$14,M$7=3,'CHAMPS NECESSAIRES'!$D$14,M$7=4,'CHAMPS NECESSAIRES'!$D$14,M$7=5,'CHAMPS NECESSAIRES'!$D$14)</f>
        <v>0.25000000000000006</v>
      </c>
      <c r="N11" s="94" cm="1">
        <f t="array" ref="N11">_xlfn.IFS(N$7=6," ",N$7=7," ",N$7=1,'CHAMPS NECESSAIRES'!$D$14,N$7=2,'CHAMPS NECESSAIRES'!$D$14,N$7=3,'CHAMPS NECESSAIRES'!$D$14,N$7=4,'CHAMPS NECESSAIRES'!$D$14,N$7=5,'CHAMPS NECESSAIRES'!$D$14)</f>
        <v>0.25000000000000006</v>
      </c>
      <c r="O11" s="94" cm="1">
        <f t="array" ref="O11">_xlfn.IFS(O$7=6," ",O$7=7," ",O$7=1,'CHAMPS NECESSAIRES'!$D$14,O$7=2,'CHAMPS NECESSAIRES'!$D$14,O$7=3,'CHAMPS NECESSAIRES'!$D$14,O$7=4,'CHAMPS NECESSAIRES'!$D$14,O$7=5,'CHAMPS NECESSAIRES'!$D$14)</f>
        <v>0.25000000000000006</v>
      </c>
      <c r="P11" s="94" cm="1">
        <f t="array" ref="P11">_xlfn.IFS(P$7=6," ",P$7=7," ",P$7=1,'CHAMPS NECESSAIRES'!$D$14,P$7=2,'CHAMPS NECESSAIRES'!$D$14,P$7=3,'CHAMPS NECESSAIRES'!$D$14,P$7=4,'CHAMPS NECESSAIRES'!$D$14,P$7=5,'CHAMPS NECESSAIRES'!$D$14)</f>
        <v>0.25000000000000006</v>
      </c>
      <c r="Q11" s="94" cm="1">
        <f t="array" ref="Q11">_xlfn.IFS(Q$7=6," ",Q$7=7," ",Q$7=1,'CHAMPS NECESSAIRES'!$D$14,Q$7=2,'CHAMPS NECESSAIRES'!$D$14,Q$7=3,'CHAMPS NECESSAIRES'!$D$14,Q$7=4,'CHAMPS NECESSAIRES'!$D$14,Q$7=5,'CHAMPS NECESSAIRES'!$D$14)</f>
        <v>0.25000000000000006</v>
      </c>
      <c r="R11" s="94" t="str" cm="1">
        <f t="array" ref="R11">_xlfn.IFS(R$7=6," ",R$7=7," ",R$7=1,'CHAMPS NECESSAIRES'!$D$14,R$7=2,'CHAMPS NECESSAIRES'!$D$14,R$7=3,'CHAMPS NECESSAIRES'!$D$14,R$7=4,'CHAMPS NECESSAIRES'!$D$14,R$7=5,'CHAMPS NECESSAIRES'!$D$14)</f>
        <v xml:space="preserve"> </v>
      </c>
      <c r="S11" s="94" t="str" cm="1">
        <f t="array" ref="S11">_xlfn.IFS(S$7=6," ",S$7=7," ",S$7=1,'CHAMPS NECESSAIRES'!$D$14,S$7=2,'CHAMPS NECESSAIRES'!$D$14,S$7=3,'CHAMPS NECESSAIRES'!$D$14,S$7=4,'CHAMPS NECESSAIRES'!$D$14,S$7=5,'CHAMPS NECESSAIRES'!$D$14)</f>
        <v xml:space="preserve"> </v>
      </c>
      <c r="T11" s="94" cm="1">
        <f t="array" ref="T11">_xlfn.IFS(T$7=6," ",T$7=7," ",T$7=1,'CHAMPS NECESSAIRES'!$D$14,T$7=2,'CHAMPS NECESSAIRES'!$D$14,T$7=3,'CHAMPS NECESSAIRES'!$D$14,T$7=4,'CHAMPS NECESSAIRES'!$D$14,T$7=5,'CHAMPS NECESSAIRES'!$D$14)</f>
        <v>0.25000000000000006</v>
      </c>
      <c r="U11" s="94" cm="1">
        <f t="array" ref="U11">_xlfn.IFS(U$7=6," ",U$7=7," ",U$7=1,'CHAMPS NECESSAIRES'!$D$14,U$7=2,'CHAMPS NECESSAIRES'!$D$14,U$7=3,'CHAMPS NECESSAIRES'!$D$14,U$7=4,'CHAMPS NECESSAIRES'!$D$14,U$7=5,'CHAMPS NECESSAIRES'!$D$14)</f>
        <v>0.25000000000000006</v>
      </c>
      <c r="V11" s="94" cm="1">
        <f t="array" ref="V11">_xlfn.IFS(V$7=6," ",V$7=7," ",V$7=1,'CHAMPS NECESSAIRES'!$D$14,V$7=2,'CHAMPS NECESSAIRES'!$D$14,V$7=3,'CHAMPS NECESSAIRES'!$D$14,V$7=4,'CHAMPS NECESSAIRES'!$D$14,V$7=5,'CHAMPS NECESSAIRES'!$D$14)</f>
        <v>0.25000000000000006</v>
      </c>
      <c r="W11" s="94" cm="1">
        <f t="array" ref="W11">_xlfn.IFS(W$7=6," ",W$7=7," ",W$7=1,'CHAMPS NECESSAIRES'!$D$14,W$7=2,'CHAMPS NECESSAIRES'!$D$14,W$7=3,'CHAMPS NECESSAIRES'!$D$14,W$7=4,'CHAMPS NECESSAIRES'!$D$14,W$7=5,'CHAMPS NECESSAIRES'!$D$14)</f>
        <v>0.25000000000000006</v>
      </c>
      <c r="X11" s="94" cm="1">
        <f t="array" ref="X11">_xlfn.IFS(X$7=6," ",X$7=7," ",X$7=1,'CHAMPS NECESSAIRES'!$D$14,X$7=2,'CHAMPS NECESSAIRES'!$D$14,X$7=3,'CHAMPS NECESSAIRES'!$D$14,X$7=4,'CHAMPS NECESSAIRES'!$D$14,X$7=5,'CHAMPS NECESSAIRES'!$D$14)</f>
        <v>0.25000000000000006</v>
      </c>
      <c r="Y11" s="94" t="str" cm="1">
        <f t="array" ref="Y11">_xlfn.IFS(Y$7=6," ",Y$7=7," ",Y$7=1,'CHAMPS NECESSAIRES'!$D$14,Y$7=2,'CHAMPS NECESSAIRES'!$D$14,Y$7=3,'CHAMPS NECESSAIRES'!$D$14,Y$7=4,'CHAMPS NECESSAIRES'!$D$14,Y$7=5,'CHAMPS NECESSAIRES'!$D$14)</f>
        <v xml:space="preserve"> </v>
      </c>
      <c r="Z11" s="94" t="str" cm="1">
        <f t="array" ref="Z11">_xlfn.IFS(Z$7=6," ",Z$7=7," ",Z$7=1,'CHAMPS NECESSAIRES'!$D$14,Z$7=2,'CHAMPS NECESSAIRES'!$D$14,Z$7=3,'CHAMPS NECESSAIRES'!$D$14,Z$7=4,'CHAMPS NECESSAIRES'!$D$14,Z$7=5,'CHAMPS NECESSAIRES'!$D$14)</f>
        <v xml:space="preserve"> </v>
      </c>
      <c r="AA11" s="94" cm="1">
        <f t="array" ref="AA11">_xlfn.IFS(AA$7=6," ",AA$7=7," ",AA$7=1,'CHAMPS NECESSAIRES'!$D$14,AA$7=2,'CHAMPS NECESSAIRES'!$D$14,AA$7=3,'CHAMPS NECESSAIRES'!$D$14,AA$7=4,'CHAMPS NECESSAIRES'!$D$14,AA$7=5,'CHAMPS NECESSAIRES'!$D$14)</f>
        <v>0.25000000000000006</v>
      </c>
      <c r="AB11" s="94" cm="1">
        <f t="array" ref="AB11">_xlfn.IFS(AB$7=6," ",AB$7=7," ",AB$7=1,'CHAMPS NECESSAIRES'!$D$14,AB$7=2,'CHAMPS NECESSAIRES'!$D$14,AB$7=3,'CHAMPS NECESSAIRES'!$D$14,AB$7=4,'CHAMPS NECESSAIRES'!$D$14,AB$7=5,'CHAMPS NECESSAIRES'!$D$14)</f>
        <v>0.25000000000000006</v>
      </c>
      <c r="AC11" s="94" cm="1">
        <f t="array" ref="AC11">_xlfn.IFS(AC$7=6," ",AC$7=7," ",AC$7=1,'CHAMPS NECESSAIRES'!$D$14,AC$7=2,'CHAMPS NECESSAIRES'!$D$14,AC$7=3,'CHAMPS NECESSAIRES'!$D$14,AC$7=4,'CHAMPS NECESSAIRES'!$D$14,AC$7=5,'CHAMPS NECESSAIRES'!$D$14)</f>
        <v>0.25000000000000006</v>
      </c>
      <c r="AD11" s="94" cm="1">
        <f t="array" ref="AD11">_xlfn.IFS(AD$7=6," ",AD$7=7," ",AD$7=1,'CHAMPS NECESSAIRES'!$D$14,AD$7=2,'CHAMPS NECESSAIRES'!$D$14,AD$7=3,'CHAMPS NECESSAIRES'!$D$14,AD$7=4,'CHAMPS NECESSAIRES'!$D$14,AD$7=5,'CHAMPS NECESSAIRES'!$D$14)</f>
        <v>0.25000000000000006</v>
      </c>
      <c r="AE11" s="94" cm="1">
        <f t="array" ref="AE11">_xlfn.IFS(AE$7=6," ",AE$7=7," ",AE$7=1,'CHAMPS NECESSAIRES'!$D$14,AE$7=2,'CHAMPS NECESSAIRES'!$D$14,AE$7=3,'CHAMPS NECESSAIRES'!$D$14,AE$7=4,'CHAMPS NECESSAIRES'!$D$14,AE$7=5,'CHAMPS NECESSAIRES'!$D$14)</f>
        <v>0.25000000000000006</v>
      </c>
      <c r="AF11" s="94" t="str" cm="1">
        <f t="array" ref="AF11">_xlfn.IFS(AF$7=6," ",AF$7=7," ",AF$7=1,'CHAMPS NECESSAIRES'!$D$14,AF$7=2,'CHAMPS NECESSAIRES'!$D$14,AF$7=3,'CHAMPS NECESSAIRES'!$D$14,AF$7=4,'CHAMPS NECESSAIRES'!$D$14,AF$7=5,'CHAMPS NECESSAIRES'!$D$14)</f>
        <v xml:space="preserve"> </v>
      </c>
      <c r="AG11" s="94" t="str" cm="1">
        <f t="array" ref="AG11">_xlfn.IFS(AG$7=6," ",AG$7=7," ",AG$7=1,'CHAMPS NECESSAIRES'!$D$14,AG$7=2,'CHAMPS NECESSAIRES'!$D$14,AG$7=3,'CHAMPS NECESSAIRES'!$D$14,AG$7=4,'CHAMPS NECESSAIRES'!$D$14,AG$7=5,'CHAMPS NECESSAIRES'!$D$14)</f>
        <v xml:space="preserve"> </v>
      </c>
      <c r="AH11" s="94" cm="1">
        <f t="array" ref="AH11">_xlfn.IFS(AH$7=6," ",AH$7=7," ",AH$7=1,'CHAMPS NECESSAIRES'!$D$14,AH$7=2,'CHAMPS NECESSAIRES'!$D$14,AH$7=3,'CHAMPS NECESSAIRES'!$D$14,AH$7=4,'CHAMPS NECESSAIRES'!$D$14,AH$7=5,'CHAMPS NECESSAIRES'!$D$14)</f>
        <v>0.25000000000000006</v>
      </c>
      <c r="AI11" s="94" cm="1">
        <f t="array" ref="AI11">_xlfn.IFS(AI$7=6," ",AI$7=7," ",AI$7=1,'CHAMPS NECESSAIRES'!$D$14,AI$7=2,'CHAMPS NECESSAIRES'!$D$14,AI$7=3,'CHAMPS NECESSAIRES'!$D$14,AI$7=4,'CHAMPS NECESSAIRES'!$D$14,AI$7=5,'CHAMPS NECESSAIRES'!$D$14)</f>
        <v>0.25000000000000006</v>
      </c>
      <c r="AJ11" s="94" cm="1">
        <f t="array" ref="AJ11">_xlfn.IFS(AJ$7=6," ",AJ$7=7," ",AJ$7=1,'CHAMPS NECESSAIRES'!$D$14,AJ$7=2,'CHAMPS NECESSAIRES'!$D$14,AJ$7=3,'CHAMPS NECESSAIRES'!$D$14,AJ$7=4,'CHAMPS NECESSAIRES'!$D$14,AJ$7=5,'CHAMPS NECESSAIRES'!$D$14)</f>
        <v>0.25000000000000006</v>
      </c>
      <c r="AK11" s="4">
        <f t="shared" si="4"/>
        <v>120.00000000000001</v>
      </c>
      <c r="AL11" s="5">
        <f t="shared" si="5"/>
        <v>5.0000000000000009</v>
      </c>
      <c r="AM11" s="26">
        <f t="shared" si="6"/>
        <v>5.7500000000000009</v>
      </c>
      <c r="AN11" s="27">
        <f t="shared" si="7"/>
        <v>1.4375000000000002</v>
      </c>
      <c r="AO11" s="28">
        <f t="shared" si="8"/>
        <v>34.500000000000007</v>
      </c>
      <c r="AP11" s="72">
        <f t="shared" si="9"/>
        <v>32.775000000000006</v>
      </c>
      <c r="AQ11" s="17">
        <f t="shared" si="3"/>
        <v>32</v>
      </c>
      <c r="AR11" s="18" t="s">
        <v>86</v>
      </c>
      <c r="AS11" s="32"/>
      <c r="AT11" s="32"/>
      <c r="AU11" s="32"/>
      <c r="AV11" s="32"/>
      <c r="AW11" s="32"/>
      <c r="AX11" s="32"/>
      <c r="AY11" s="32"/>
      <c r="AZ11" s="32"/>
      <c r="BA11" s="32"/>
    </row>
    <row r="12" spans="1:53" x14ac:dyDescent="0.35">
      <c r="A12" s="32"/>
      <c r="B12" s="51" t="s">
        <v>85</v>
      </c>
      <c r="C12" s="15" t="s">
        <v>85</v>
      </c>
      <c r="D12" s="51" t="s">
        <v>57</v>
      </c>
      <c r="E12" s="51" t="s">
        <v>62</v>
      </c>
      <c r="F12" s="94" cm="1">
        <f t="array" ref="F12">_xlfn.IFS(F$7=6," ",F$7=7," ",F$7=1,'CHAMPS NECESSAIRES'!$D$14,F$7=2,'CHAMPS NECESSAIRES'!$D$14,F$7=3,'CHAMPS NECESSAIRES'!$D$14,F$7=4,'CHAMPS NECESSAIRES'!$D$14,F$7=5,'CHAMPS NECESSAIRES'!$D$14)</f>
        <v>0.25000000000000006</v>
      </c>
      <c r="G12" s="94" cm="1">
        <f t="array" ref="G12">_xlfn.IFS(G$7=6," ",G$7=7," ",G$7=1,'CHAMPS NECESSAIRES'!$D$14,G$7=2,'CHAMPS NECESSAIRES'!$D$14,G$7=3,'CHAMPS NECESSAIRES'!$D$14,G$7=4,'CHAMPS NECESSAIRES'!$D$14,G$7=5,'CHAMPS NECESSAIRES'!$D$14)</f>
        <v>0.25000000000000006</v>
      </c>
      <c r="H12" s="94" cm="1">
        <f t="array" ref="H12">_xlfn.IFS(H$7=6," ",H$7=7," ",H$7=1,'CHAMPS NECESSAIRES'!$D$14,H$7=2,'CHAMPS NECESSAIRES'!$D$14,H$7=3,'CHAMPS NECESSAIRES'!$D$14,H$7=4,'CHAMPS NECESSAIRES'!$D$14,H$7=5,'CHAMPS NECESSAIRES'!$D$14)</f>
        <v>0.25000000000000006</v>
      </c>
      <c r="I12" s="94" cm="1">
        <f t="array" ref="I12">_xlfn.IFS(I$7=6," ",I$7=7," ",I$7=1,'CHAMPS NECESSAIRES'!$D$14,I$7=2,'CHAMPS NECESSAIRES'!$D$14,I$7=3,'CHAMPS NECESSAIRES'!$D$14,I$7=4,'CHAMPS NECESSAIRES'!$D$14,I$7=5,'CHAMPS NECESSAIRES'!$D$14)</f>
        <v>0.25000000000000006</v>
      </c>
      <c r="J12" s="94" cm="1">
        <f t="array" ref="J12">_xlfn.IFS(J$7=6," ",J$7=7," ",J$7=1,'CHAMPS NECESSAIRES'!$D$14,J$7=2,'CHAMPS NECESSAIRES'!$D$14,J$7=3,'CHAMPS NECESSAIRES'!$D$14,J$7=4,'CHAMPS NECESSAIRES'!$D$14,J$7=5,'CHAMPS NECESSAIRES'!$D$14)</f>
        <v>0.25000000000000006</v>
      </c>
      <c r="K12" s="94" t="str" cm="1">
        <f t="array" ref="K12">_xlfn.IFS(K$7=6," ",K$7=7," ",K$7=1,'CHAMPS NECESSAIRES'!$D$14,K$7=2,'CHAMPS NECESSAIRES'!$D$14,K$7=3,'CHAMPS NECESSAIRES'!$D$14,K$7=4,'CHAMPS NECESSAIRES'!$D$14,K$7=5,'CHAMPS NECESSAIRES'!$D$14)</f>
        <v xml:space="preserve"> </v>
      </c>
      <c r="L12" s="94" t="str" cm="1">
        <f t="array" ref="L12">_xlfn.IFS(L$7=6," ",L$7=7," ",L$7=1,'CHAMPS NECESSAIRES'!$D$14,L$7=2,'CHAMPS NECESSAIRES'!$D$14,L$7=3,'CHAMPS NECESSAIRES'!$D$14,L$7=4,'CHAMPS NECESSAIRES'!$D$14,L$7=5,'CHAMPS NECESSAIRES'!$D$14)</f>
        <v xml:space="preserve"> </v>
      </c>
      <c r="M12" s="94" cm="1">
        <f t="array" ref="M12">_xlfn.IFS(M$7=6," ",M$7=7," ",M$7=1,'CHAMPS NECESSAIRES'!$D$14,M$7=2,'CHAMPS NECESSAIRES'!$D$14,M$7=3,'CHAMPS NECESSAIRES'!$D$14,M$7=4,'CHAMPS NECESSAIRES'!$D$14,M$7=5,'CHAMPS NECESSAIRES'!$D$14)</f>
        <v>0.25000000000000006</v>
      </c>
      <c r="N12" s="94" cm="1">
        <f t="array" ref="N12">_xlfn.IFS(N$7=6," ",N$7=7," ",N$7=1,'CHAMPS NECESSAIRES'!$D$14,N$7=2,'CHAMPS NECESSAIRES'!$D$14,N$7=3,'CHAMPS NECESSAIRES'!$D$14,N$7=4,'CHAMPS NECESSAIRES'!$D$14,N$7=5,'CHAMPS NECESSAIRES'!$D$14)</f>
        <v>0.25000000000000006</v>
      </c>
      <c r="O12" s="94" cm="1">
        <f t="array" ref="O12">_xlfn.IFS(O$7=6," ",O$7=7," ",O$7=1,'CHAMPS NECESSAIRES'!$D$14,O$7=2,'CHAMPS NECESSAIRES'!$D$14,O$7=3,'CHAMPS NECESSAIRES'!$D$14,O$7=4,'CHAMPS NECESSAIRES'!$D$14,O$7=5,'CHAMPS NECESSAIRES'!$D$14)</f>
        <v>0.25000000000000006</v>
      </c>
      <c r="P12" s="94" cm="1">
        <f t="array" ref="P12">_xlfn.IFS(P$7=6," ",P$7=7," ",P$7=1,'CHAMPS NECESSAIRES'!$D$14,P$7=2,'CHAMPS NECESSAIRES'!$D$14,P$7=3,'CHAMPS NECESSAIRES'!$D$14,P$7=4,'CHAMPS NECESSAIRES'!$D$14,P$7=5,'CHAMPS NECESSAIRES'!$D$14)</f>
        <v>0.25000000000000006</v>
      </c>
      <c r="Q12" s="94" cm="1">
        <f t="array" ref="Q12">_xlfn.IFS(Q$7=6," ",Q$7=7," ",Q$7=1,'CHAMPS NECESSAIRES'!$D$14,Q$7=2,'CHAMPS NECESSAIRES'!$D$14,Q$7=3,'CHAMPS NECESSAIRES'!$D$14,Q$7=4,'CHAMPS NECESSAIRES'!$D$14,Q$7=5,'CHAMPS NECESSAIRES'!$D$14)</f>
        <v>0.25000000000000006</v>
      </c>
      <c r="R12" s="94" t="str" cm="1">
        <f t="array" ref="R12">_xlfn.IFS(R$7=6," ",R$7=7," ",R$7=1,'CHAMPS NECESSAIRES'!$D$14,R$7=2,'CHAMPS NECESSAIRES'!$D$14,R$7=3,'CHAMPS NECESSAIRES'!$D$14,R$7=4,'CHAMPS NECESSAIRES'!$D$14,R$7=5,'CHAMPS NECESSAIRES'!$D$14)</f>
        <v xml:space="preserve"> </v>
      </c>
      <c r="S12" s="94" t="str" cm="1">
        <f t="array" ref="S12">_xlfn.IFS(S$7=6," ",S$7=7," ",S$7=1,'CHAMPS NECESSAIRES'!$D$14,S$7=2,'CHAMPS NECESSAIRES'!$D$14,S$7=3,'CHAMPS NECESSAIRES'!$D$14,S$7=4,'CHAMPS NECESSAIRES'!$D$14,S$7=5,'CHAMPS NECESSAIRES'!$D$14)</f>
        <v xml:space="preserve"> </v>
      </c>
      <c r="T12" s="94" cm="1">
        <f t="array" ref="T12">_xlfn.IFS(T$7=6," ",T$7=7," ",T$7=1,'CHAMPS NECESSAIRES'!$D$14,T$7=2,'CHAMPS NECESSAIRES'!$D$14,T$7=3,'CHAMPS NECESSAIRES'!$D$14,T$7=4,'CHAMPS NECESSAIRES'!$D$14,T$7=5,'CHAMPS NECESSAIRES'!$D$14)</f>
        <v>0.25000000000000006</v>
      </c>
      <c r="U12" s="94" cm="1">
        <f t="array" ref="U12">_xlfn.IFS(U$7=6," ",U$7=7," ",U$7=1,'CHAMPS NECESSAIRES'!$D$14,U$7=2,'CHAMPS NECESSAIRES'!$D$14,U$7=3,'CHAMPS NECESSAIRES'!$D$14,U$7=4,'CHAMPS NECESSAIRES'!$D$14,U$7=5,'CHAMPS NECESSAIRES'!$D$14)</f>
        <v>0.25000000000000006</v>
      </c>
      <c r="V12" s="94" cm="1">
        <f t="array" ref="V12">_xlfn.IFS(V$7=6," ",V$7=7," ",V$7=1,'CHAMPS NECESSAIRES'!$D$14,V$7=2,'CHAMPS NECESSAIRES'!$D$14,V$7=3,'CHAMPS NECESSAIRES'!$D$14,V$7=4,'CHAMPS NECESSAIRES'!$D$14,V$7=5,'CHAMPS NECESSAIRES'!$D$14)</f>
        <v>0.25000000000000006</v>
      </c>
      <c r="W12" s="94" cm="1">
        <f t="array" ref="W12">_xlfn.IFS(W$7=6," ",W$7=7," ",W$7=1,'CHAMPS NECESSAIRES'!$D$14,W$7=2,'CHAMPS NECESSAIRES'!$D$14,W$7=3,'CHAMPS NECESSAIRES'!$D$14,W$7=4,'CHAMPS NECESSAIRES'!$D$14,W$7=5,'CHAMPS NECESSAIRES'!$D$14)</f>
        <v>0.25000000000000006</v>
      </c>
      <c r="X12" s="94" cm="1">
        <f t="array" ref="X12">_xlfn.IFS(X$7=6," ",X$7=7," ",X$7=1,'CHAMPS NECESSAIRES'!$D$14,X$7=2,'CHAMPS NECESSAIRES'!$D$14,X$7=3,'CHAMPS NECESSAIRES'!$D$14,X$7=4,'CHAMPS NECESSAIRES'!$D$14,X$7=5,'CHAMPS NECESSAIRES'!$D$14)</f>
        <v>0.25000000000000006</v>
      </c>
      <c r="Y12" s="94" t="str" cm="1">
        <f t="array" ref="Y12">_xlfn.IFS(Y$7=6," ",Y$7=7," ",Y$7=1,'CHAMPS NECESSAIRES'!$D$14,Y$7=2,'CHAMPS NECESSAIRES'!$D$14,Y$7=3,'CHAMPS NECESSAIRES'!$D$14,Y$7=4,'CHAMPS NECESSAIRES'!$D$14,Y$7=5,'CHAMPS NECESSAIRES'!$D$14)</f>
        <v xml:space="preserve"> </v>
      </c>
      <c r="Z12" s="94" t="str" cm="1">
        <f t="array" ref="Z12">_xlfn.IFS(Z$7=6," ",Z$7=7," ",Z$7=1,'CHAMPS NECESSAIRES'!$D$14,Z$7=2,'CHAMPS NECESSAIRES'!$D$14,Z$7=3,'CHAMPS NECESSAIRES'!$D$14,Z$7=4,'CHAMPS NECESSAIRES'!$D$14,Z$7=5,'CHAMPS NECESSAIRES'!$D$14)</f>
        <v xml:space="preserve"> </v>
      </c>
      <c r="AA12" s="94" cm="1">
        <f t="array" ref="AA12">_xlfn.IFS(AA$7=6," ",AA$7=7," ",AA$7=1,'CHAMPS NECESSAIRES'!$D$14,AA$7=2,'CHAMPS NECESSAIRES'!$D$14,AA$7=3,'CHAMPS NECESSAIRES'!$D$14,AA$7=4,'CHAMPS NECESSAIRES'!$D$14,AA$7=5,'CHAMPS NECESSAIRES'!$D$14)</f>
        <v>0.25000000000000006</v>
      </c>
      <c r="AB12" s="94" cm="1">
        <f t="array" ref="AB12">_xlfn.IFS(AB$7=6," ",AB$7=7," ",AB$7=1,'CHAMPS NECESSAIRES'!$D$14,AB$7=2,'CHAMPS NECESSAIRES'!$D$14,AB$7=3,'CHAMPS NECESSAIRES'!$D$14,AB$7=4,'CHAMPS NECESSAIRES'!$D$14,AB$7=5,'CHAMPS NECESSAIRES'!$D$14)</f>
        <v>0.25000000000000006</v>
      </c>
      <c r="AC12" s="94" cm="1">
        <f t="array" ref="AC12">_xlfn.IFS(AC$7=6," ",AC$7=7," ",AC$7=1,'CHAMPS NECESSAIRES'!$D$14,AC$7=2,'CHAMPS NECESSAIRES'!$D$14,AC$7=3,'CHAMPS NECESSAIRES'!$D$14,AC$7=4,'CHAMPS NECESSAIRES'!$D$14,AC$7=5,'CHAMPS NECESSAIRES'!$D$14)</f>
        <v>0.25000000000000006</v>
      </c>
      <c r="AD12" s="94" cm="1">
        <f t="array" ref="AD12">_xlfn.IFS(AD$7=6," ",AD$7=7," ",AD$7=1,'CHAMPS NECESSAIRES'!$D$14,AD$7=2,'CHAMPS NECESSAIRES'!$D$14,AD$7=3,'CHAMPS NECESSAIRES'!$D$14,AD$7=4,'CHAMPS NECESSAIRES'!$D$14,AD$7=5,'CHAMPS NECESSAIRES'!$D$14)</f>
        <v>0.25000000000000006</v>
      </c>
      <c r="AE12" s="94" cm="1">
        <f t="array" ref="AE12">_xlfn.IFS(AE$7=6," ",AE$7=7," ",AE$7=1,'CHAMPS NECESSAIRES'!$D$14,AE$7=2,'CHAMPS NECESSAIRES'!$D$14,AE$7=3,'CHAMPS NECESSAIRES'!$D$14,AE$7=4,'CHAMPS NECESSAIRES'!$D$14,AE$7=5,'CHAMPS NECESSAIRES'!$D$14)</f>
        <v>0.25000000000000006</v>
      </c>
      <c r="AF12" s="94" t="str" cm="1">
        <f t="array" ref="AF12">_xlfn.IFS(AF$7=6," ",AF$7=7," ",AF$7=1,'CHAMPS NECESSAIRES'!$D$14,AF$7=2,'CHAMPS NECESSAIRES'!$D$14,AF$7=3,'CHAMPS NECESSAIRES'!$D$14,AF$7=4,'CHAMPS NECESSAIRES'!$D$14,AF$7=5,'CHAMPS NECESSAIRES'!$D$14)</f>
        <v xml:space="preserve"> </v>
      </c>
      <c r="AG12" s="94" t="str" cm="1">
        <f t="array" ref="AG12">_xlfn.IFS(AG$7=6," ",AG$7=7," ",AG$7=1,'CHAMPS NECESSAIRES'!$D$14,AG$7=2,'CHAMPS NECESSAIRES'!$D$14,AG$7=3,'CHAMPS NECESSAIRES'!$D$14,AG$7=4,'CHAMPS NECESSAIRES'!$D$14,AG$7=5,'CHAMPS NECESSAIRES'!$D$14)</f>
        <v xml:space="preserve"> </v>
      </c>
      <c r="AH12" s="94" cm="1">
        <f t="array" ref="AH12">_xlfn.IFS(AH$7=6," ",AH$7=7," ",AH$7=1,'CHAMPS NECESSAIRES'!$D$14,AH$7=2,'CHAMPS NECESSAIRES'!$D$14,AH$7=3,'CHAMPS NECESSAIRES'!$D$14,AH$7=4,'CHAMPS NECESSAIRES'!$D$14,AH$7=5,'CHAMPS NECESSAIRES'!$D$14)</f>
        <v>0.25000000000000006</v>
      </c>
      <c r="AI12" s="94" cm="1">
        <f t="array" ref="AI12">_xlfn.IFS(AI$7=6," ",AI$7=7," ",AI$7=1,'CHAMPS NECESSAIRES'!$D$14,AI$7=2,'CHAMPS NECESSAIRES'!$D$14,AI$7=3,'CHAMPS NECESSAIRES'!$D$14,AI$7=4,'CHAMPS NECESSAIRES'!$D$14,AI$7=5,'CHAMPS NECESSAIRES'!$D$14)</f>
        <v>0.25000000000000006</v>
      </c>
      <c r="AJ12" s="94" cm="1">
        <f t="array" ref="AJ12">_xlfn.IFS(AJ$7=6," ",AJ$7=7," ",AJ$7=1,'CHAMPS NECESSAIRES'!$D$14,AJ$7=2,'CHAMPS NECESSAIRES'!$D$14,AJ$7=3,'CHAMPS NECESSAIRES'!$D$14,AJ$7=4,'CHAMPS NECESSAIRES'!$D$14,AJ$7=5,'CHAMPS NECESSAIRES'!$D$14)</f>
        <v>0.25000000000000006</v>
      </c>
      <c r="AK12" s="4">
        <f t="shared" si="4"/>
        <v>120.00000000000001</v>
      </c>
      <c r="AL12" s="5">
        <f t="shared" si="5"/>
        <v>5.0000000000000009</v>
      </c>
      <c r="AM12" s="26">
        <f t="shared" si="6"/>
        <v>5.7500000000000009</v>
      </c>
      <c r="AN12" s="27">
        <f t="shared" si="7"/>
        <v>1.4375000000000002</v>
      </c>
      <c r="AO12" s="28">
        <f t="shared" si="8"/>
        <v>34.500000000000007</v>
      </c>
      <c r="AP12" s="72">
        <f t="shared" si="9"/>
        <v>32.775000000000006</v>
      </c>
      <c r="AQ12" s="17">
        <f t="shared" si="3"/>
        <v>32</v>
      </c>
      <c r="AR12" s="18" t="s">
        <v>86</v>
      </c>
      <c r="AS12" s="32"/>
      <c r="AT12" s="32"/>
      <c r="AU12" s="32"/>
      <c r="AV12" s="32"/>
      <c r="AW12" s="32"/>
      <c r="AX12" s="32"/>
      <c r="AY12" s="32"/>
      <c r="AZ12" s="32"/>
      <c r="BA12" s="32"/>
    </row>
    <row r="13" spans="1:53" x14ac:dyDescent="0.35">
      <c r="A13" s="32"/>
      <c r="B13" s="51" t="s">
        <v>85</v>
      </c>
      <c r="C13" s="15" t="s">
        <v>85</v>
      </c>
      <c r="D13" s="51" t="s">
        <v>57</v>
      </c>
      <c r="E13" s="51" t="s">
        <v>62</v>
      </c>
      <c r="F13" s="94" cm="1">
        <f t="array" ref="F13">_xlfn.IFS(F$7=6," ",F$7=7," ",F$7=1,'CHAMPS NECESSAIRES'!$D$14,F$7=2,'CHAMPS NECESSAIRES'!$D$14,F$7=3,'CHAMPS NECESSAIRES'!$D$14,F$7=4,'CHAMPS NECESSAIRES'!$D$14,F$7=5,'CHAMPS NECESSAIRES'!$D$14)</f>
        <v>0.25000000000000006</v>
      </c>
      <c r="G13" s="94" cm="1">
        <f t="array" ref="G13">_xlfn.IFS(G$7=6," ",G$7=7," ",G$7=1,'CHAMPS NECESSAIRES'!$D$14,G$7=2,'CHAMPS NECESSAIRES'!$D$14,G$7=3,'CHAMPS NECESSAIRES'!$D$14,G$7=4,'CHAMPS NECESSAIRES'!$D$14,G$7=5,'CHAMPS NECESSAIRES'!$D$14)</f>
        <v>0.25000000000000006</v>
      </c>
      <c r="H13" s="94" cm="1">
        <f t="array" ref="H13">_xlfn.IFS(H$7=6," ",H$7=7," ",H$7=1,'CHAMPS NECESSAIRES'!$D$14,H$7=2,'CHAMPS NECESSAIRES'!$D$14,H$7=3,'CHAMPS NECESSAIRES'!$D$14,H$7=4,'CHAMPS NECESSAIRES'!$D$14,H$7=5,'CHAMPS NECESSAIRES'!$D$14)</f>
        <v>0.25000000000000006</v>
      </c>
      <c r="I13" s="94" cm="1">
        <f t="array" ref="I13">_xlfn.IFS(I$7=6," ",I$7=7," ",I$7=1,'CHAMPS NECESSAIRES'!$D$14,I$7=2,'CHAMPS NECESSAIRES'!$D$14,I$7=3,'CHAMPS NECESSAIRES'!$D$14,I$7=4,'CHAMPS NECESSAIRES'!$D$14,I$7=5,'CHAMPS NECESSAIRES'!$D$14)</f>
        <v>0.25000000000000006</v>
      </c>
      <c r="J13" s="94" cm="1">
        <f t="array" ref="J13">_xlfn.IFS(J$7=6," ",J$7=7," ",J$7=1,'CHAMPS NECESSAIRES'!$D$14,J$7=2,'CHAMPS NECESSAIRES'!$D$14,J$7=3,'CHAMPS NECESSAIRES'!$D$14,J$7=4,'CHAMPS NECESSAIRES'!$D$14,J$7=5,'CHAMPS NECESSAIRES'!$D$14)</f>
        <v>0.25000000000000006</v>
      </c>
      <c r="K13" s="94" t="str" cm="1">
        <f t="array" ref="K13">_xlfn.IFS(K$7=6," ",K$7=7," ",K$7=1,'CHAMPS NECESSAIRES'!$D$14,K$7=2,'CHAMPS NECESSAIRES'!$D$14,K$7=3,'CHAMPS NECESSAIRES'!$D$14,K$7=4,'CHAMPS NECESSAIRES'!$D$14,K$7=5,'CHAMPS NECESSAIRES'!$D$14)</f>
        <v xml:space="preserve"> </v>
      </c>
      <c r="L13" s="94" t="str" cm="1">
        <f t="array" ref="L13">_xlfn.IFS(L$7=6," ",L$7=7," ",L$7=1,'CHAMPS NECESSAIRES'!$D$14,L$7=2,'CHAMPS NECESSAIRES'!$D$14,L$7=3,'CHAMPS NECESSAIRES'!$D$14,L$7=4,'CHAMPS NECESSAIRES'!$D$14,L$7=5,'CHAMPS NECESSAIRES'!$D$14)</f>
        <v xml:space="preserve"> </v>
      </c>
      <c r="M13" s="94" cm="1">
        <f t="array" ref="M13">_xlfn.IFS(M$7=6," ",M$7=7," ",M$7=1,'CHAMPS NECESSAIRES'!$D$14,M$7=2,'CHAMPS NECESSAIRES'!$D$14,M$7=3,'CHAMPS NECESSAIRES'!$D$14,M$7=4,'CHAMPS NECESSAIRES'!$D$14,M$7=5,'CHAMPS NECESSAIRES'!$D$14)</f>
        <v>0.25000000000000006</v>
      </c>
      <c r="N13" s="94" cm="1">
        <f t="array" ref="N13">_xlfn.IFS(N$7=6," ",N$7=7," ",N$7=1,'CHAMPS NECESSAIRES'!$D$14,N$7=2,'CHAMPS NECESSAIRES'!$D$14,N$7=3,'CHAMPS NECESSAIRES'!$D$14,N$7=4,'CHAMPS NECESSAIRES'!$D$14,N$7=5,'CHAMPS NECESSAIRES'!$D$14)</f>
        <v>0.25000000000000006</v>
      </c>
      <c r="O13" s="94" cm="1">
        <f t="array" ref="O13">_xlfn.IFS(O$7=6," ",O$7=7," ",O$7=1,'CHAMPS NECESSAIRES'!$D$14,O$7=2,'CHAMPS NECESSAIRES'!$D$14,O$7=3,'CHAMPS NECESSAIRES'!$D$14,O$7=4,'CHAMPS NECESSAIRES'!$D$14,O$7=5,'CHAMPS NECESSAIRES'!$D$14)</f>
        <v>0.25000000000000006</v>
      </c>
      <c r="P13" s="94" cm="1">
        <f t="array" ref="P13">_xlfn.IFS(P$7=6," ",P$7=7," ",P$7=1,'CHAMPS NECESSAIRES'!$D$14,P$7=2,'CHAMPS NECESSAIRES'!$D$14,P$7=3,'CHAMPS NECESSAIRES'!$D$14,P$7=4,'CHAMPS NECESSAIRES'!$D$14,P$7=5,'CHAMPS NECESSAIRES'!$D$14)</f>
        <v>0.25000000000000006</v>
      </c>
      <c r="Q13" s="94" cm="1">
        <f t="array" ref="Q13">_xlfn.IFS(Q$7=6," ",Q$7=7," ",Q$7=1,'CHAMPS NECESSAIRES'!$D$14,Q$7=2,'CHAMPS NECESSAIRES'!$D$14,Q$7=3,'CHAMPS NECESSAIRES'!$D$14,Q$7=4,'CHAMPS NECESSAIRES'!$D$14,Q$7=5,'CHAMPS NECESSAIRES'!$D$14)</f>
        <v>0.25000000000000006</v>
      </c>
      <c r="R13" s="94" t="str" cm="1">
        <f t="array" ref="R13">_xlfn.IFS(R$7=6," ",R$7=7," ",R$7=1,'CHAMPS NECESSAIRES'!$D$14,R$7=2,'CHAMPS NECESSAIRES'!$D$14,R$7=3,'CHAMPS NECESSAIRES'!$D$14,R$7=4,'CHAMPS NECESSAIRES'!$D$14,R$7=5,'CHAMPS NECESSAIRES'!$D$14)</f>
        <v xml:space="preserve"> </v>
      </c>
      <c r="S13" s="94" t="str" cm="1">
        <f t="array" ref="S13">_xlfn.IFS(S$7=6," ",S$7=7," ",S$7=1,'CHAMPS NECESSAIRES'!$D$14,S$7=2,'CHAMPS NECESSAIRES'!$D$14,S$7=3,'CHAMPS NECESSAIRES'!$D$14,S$7=4,'CHAMPS NECESSAIRES'!$D$14,S$7=5,'CHAMPS NECESSAIRES'!$D$14)</f>
        <v xml:space="preserve"> </v>
      </c>
      <c r="T13" s="94" cm="1">
        <f t="array" ref="T13">_xlfn.IFS(T$7=6," ",T$7=7," ",T$7=1,'CHAMPS NECESSAIRES'!$D$14,T$7=2,'CHAMPS NECESSAIRES'!$D$14,T$7=3,'CHAMPS NECESSAIRES'!$D$14,T$7=4,'CHAMPS NECESSAIRES'!$D$14,T$7=5,'CHAMPS NECESSAIRES'!$D$14)</f>
        <v>0.25000000000000006</v>
      </c>
      <c r="U13" s="94" cm="1">
        <f t="array" ref="U13">_xlfn.IFS(U$7=6," ",U$7=7," ",U$7=1,'CHAMPS NECESSAIRES'!$D$14,U$7=2,'CHAMPS NECESSAIRES'!$D$14,U$7=3,'CHAMPS NECESSAIRES'!$D$14,U$7=4,'CHAMPS NECESSAIRES'!$D$14,U$7=5,'CHAMPS NECESSAIRES'!$D$14)</f>
        <v>0.25000000000000006</v>
      </c>
      <c r="V13" s="94" cm="1">
        <f t="array" ref="V13">_xlfn.IFS(V$7=6," ",V$7=7," ",V$7=1,'CHAMPS NECESSAIRES'!$D$14,V$7=2,'CHAMPS NECESSAIRES'!$D$14,V$7=3,'CHAMPS NECESSAIRES'!$D$14,V$7=4,'CHAMPS NECESSAIRES'!$D$14,V$7=5,'CHAMPS NECESSAIRES'!$D$14)</f>
        <v>0.25000000000000006</v>
      </c>
      <c r="W13" s="94" cm="1">
        <f t="array" ref="W13">_xlfn.IFS(W$7=6," ",W$7=7," ",W$7=1,'CHAMPS NECESSAIRES'!$D$14,W$7=2,'CHAMPS NECESSAIRES'!$D$14,W$7=3,'CHAMPS NECESSAIRES'!$D$14,W$7=4,'CHAMPS NECESSAIRES'!$D$14,W$7=5,'CHAMPS NECESSAIRES'!$D$14)</f>
        <v>0.25000000000000006</v>
      </c>
      <c r="X13" s="94" cm="1">
        <f t="array" ref="X13">_xlfn.IFS(X$7=6," ",X$7=7," ",X$7=1,'CHAMPS NECESSAIRES'!$D$14,X$7=2,'CHAMPS NECESSAIRES'!$D$14,X$7=3,'CHAMPS NECESSAIRES'!$D$14,X$7=4,'CHAMPS NECESSAIRES'!$D$14,X$7=5,'CHAMPS NECESSAIRES'!$D$14)</f>
        <v>0.25000000000000006</v>
      </c>
      <c r="Y13" s="94" t="str" cm="1">
        <f t="array" ref="Y13">_xlfn.IFS(Y$7=6," ",Y$7=7," ",Y$7=1,'CHAMPS NECESSAIRES'!$D$14,Y$7=2,'CHAMPS NECESSAIRES'!$D$14,Y$7=3,'CHAMPS NECESSAIRES'!$D$14,Y$7=4,'CHAMPS NECESSAIRES'!$D$14,Y$7=5,'CHAMPS NECESSAIRES'!$D$14)</f>
        <v xml:space="preserve"> </v>
      </c>
      <c r="Z13" s="94" t="str" cm="1">
        <f t="array" ref="Z13">_xlfn.IFS(Z$7=6," ",Z$7=7," ",Z$7=1,'CHAMPS NECESSAIRES'!$D$14,Z$7=2,'CHAMPS NECESSAIRES'!$D$14,Z$7=3,'CHAMPS NECESSAIRES'!$D$14,Z$7=4,'CHAMPS NECESSAIRES'!$D$14,Z$7=5,'CHAMPS NECESSAIRES'!$D$14)</f>
        <v xml:space="preserve"> </v>
      </c>
      <c r="AA13" s="94" cm="1">
        <f t="array" ref="AA13">_xlfn.IFS(AA$7=6," ",AA$7=7," ",AA$7=1,'CHAMPS NECESSAIRES'!$D$14,AA$7=2,'CHAMPS NECESSAIRES'!$D$14,AA$7=3,'CHAMPS NECESSAIRES'!$D$14,AA$7=4,'CHAMPS NECESSAIRES'!$D$14,AA$7=5,'CHAMPS NECESSAIRES'!$D$14)</f>
        <v>0.25000000000000006</v>
      </c>
      <c r="AB13" s="94" cm="1">
        <f t="array" ref="AB13">_xlfn.IFS(AB$7=6," ",AB$7=7," ",AB$7=1,'CHAMPS NECESSAIRES'!$D$14,AB$7=2,'CHAMPS NECESSAIRES'!$D$14,AB$7=3,'CHAMPS NECESSAIRES'!$D$14,AB$7=4,'CHAMPS NECESSAIRES'!$D$14,AB$7=5,'CHAMPS NECESSAIRES'!$D$14)</f>
        <v>0.25000000000000006</v>
      </c>
      <c r="AC13" s="94" cm="1">
        <f t="array" ref="AC13">_xlfn.IFS(AC$7=6," ",AC$7=7," ",AC$7=1,'CHAMPS NECESSAIRES'!$D$14,AC$7=2,'CHAMPS NECESSAIRES'!$D$14,AC$7=3,'CHAMPS NECESSAIRES'!$D$14,AC$7=4,'CHAMPS NECESSAIRES'!$D$14,AC$7=5,'CHAMPS NECESSAIRES'!$D$14)</f>
        <v>0.25000000000000006</v>
      </c>
      <c r="AD13" s="94" cm="1">
        <f t="array" ref="AD13">_xlfn.IFS(AD$7=6," ",AD$7=7," ",AD$7=1,'CHAMPS NECESSAIRES'!$D$14,AD$7=2,'CHAMPS NECESSAIRES'!$D$14,AD$7=3,'CHAMPS NECESSAIRES'!$D$14,AD$7=4,'CHAMPS NECESSAIRES'!$D$14,AD$7=5,'CHAMPS NECESSAIRES'!$D$14)</f>
        <v>0.25000000000000006</v>
      </c>
      <c r="AE13" s="94" cm="1">
        <f t="array" ref="AE13">_xlfn.IFS(AE$7=6," ",AE$7=7," ",AE$7=1,'CHAMPS NECESSAIRES'!$D$14,AE$7=2,'CHAMPS NECESSAIRES'!$D$14,AE$7=3,'CHAMPS NECESSAIRES'!$D$14,AE$7=4,'CHAMPS NECESSAIRES'!$D$14,AE$7=5,'CHAMPS NECESSAIRES'!$D$14)</f>
        <v>0.25000000000000006</v>
      </c>
      <c r="AF13" s="94" t="str" cm="1">
        <f t="array" ref="AF13">_xlfn.IFS(AF$7=6," ",AF$7=7," ",AF$7=1,'CHAMPS NECESSAIRES'!$D$14,AF$7=2,'CHAMPS NECESSAIRES'!$D$14,AF$7=3,'CHAMPS NECESSAIRES'!$D$14,AF$7=4,'CHAMPS NECESSAIRES'!$D$14,AF$7=5,'CHAMPS NECESSAIRES'!$D$14)</f>
        <v xml:space="preserve"> </v>
      </c>
      <c r="AG13" s="94" t="str" cm="1">
        <f t="array" ref="AG13">_xlfn.IFS(AG$7=6," ",AG$7=7," ",AG$7=1,'CHAMPS NECESSAIRES'!$D$14,AG$7=2,'CHAMPS NECESSAIRES'!$D$14,AG$7=3,'CHAMPS NECESSAIRES'!$D$14,AG$7=4,'CHAMPS NECESSAIRES'!$D$14,AG$7=5,'CHAMPS NECESSAIRES'!$D$14)</f>
        <v xml:space="preserve"> </v>
      </c>
      <c r="AH13" s="94" cm="1">
        <f t="array" ref="AH13">_xlfn.IFS(AH$7=6," ",AH$7=7," ",AH$7=1,'CHAMPS NECESSAIRES'!$D$14,AH$7=2,'CHAMPS NECESSAIRES'!$D$14,AH$7=3,'CHAMPS NECESSAIRES'!$D$14,AH$7=4,'CHAMPS NECESSAIRES'!$D$14,AH$7=5,'CHAMPS NECESSAIRES'!$D$14)</f>
        <v>0.25000000000000006</v>
      </c>
      <c r="AI13" s="94" cm="1">
        <f t="array" ref="AI13">_xlfn.IFS(AI$7=6," ",AI$7=7," ",AI$7=1,'CHAMPS NECESSAIRES'!$D$14,AI$7=2,'CHAMPS NECESSAIRES'!$D$14,AI$7=3,'CHAMPS NECESSAIRES'!$D$14,AI$7=4,'CHAMPS NECESSAIRES'!$D$14,AI$7=5,'CHAMPS NECESSAIRES'!$D$14)</f>
        <v>0.25000000000000006</v>
      </c>
      <c r="AJ13" s="94" cm="1">
        <f t="array" ref="AJ13">_xlfn.IFS(AJ$7=6," ",AJ$7=7," ",AJ$7=1,'CHAMPS NECESSAIRES'!$D$14,AJ$7=2,'CHAMPS NECESSAIRES'!$D$14,AJ$7=3,'CHAMPS NECESSAIRES'!$D$14,AJ$7=4,'CHAMPS NECESSAIRES'!$D$14,AJ$7=5,'CHAMPS NECESSAIRES'!$D$14)</f>
        <v>0.25000000000000006</v>
      </c>
      <c r="AK13" s="4">
        <f t="shared" si="4"/>
        <v>120.00000000000001</v>
      </c>
      <c r="AL13" s="5">
        <f>AK13/24</f>
        <v>5.0000000000000009</v>
      </c>
      <c r="AM13" s="26">
        <f t="shared" si="6"/>
        <v>5.7500000000000009</v>
      </c>
      <c r="AN13" s="27">
        <f t="shared" si="7"/>
        <v>1.4375000000000002</v>
      </c>
      <c r="AO13" s="28">
        <f t="shared" si="8"/>
        <v>34.500000000000007</v>
      </c>
      <c r="AP13" s="72">
        <f t="shared" si="9"/>
        <v>32.775000000000006</v>
      </c>
      <c r="AQ13" s="17">
        <f t="shared" si="3"/>
        <v>32</v>
      </c>
      <c r="AR13" s="18" t="s">
        <v>86</v>
      </c>
      <c r="AS13" s="32"/>
      <c r="AT13" s="32"/>
      <c r="AU13" s="32"/>
      <c r="AV13" s="32"/>
      <c r="AW13" s="32"/>
      <c r="AX13" s="32"/>
      <c r="AY13" s="32"/>
      <c r="AZ13" s="32"/>
      <c r="BA13" s="32"/>
    </row>
    <row r="14" spans="1:53" x14ac:dyDescent="0.35">
      <c r="A14" s="32"/>
      <c r="B14" s="51" t="s">
        <v>85</v>
      </c>
      <c r="C14" s="15" t="s">
        <v>85</v>
      </c>
      <c r="D14" s="51" t="s">
        <v>57</v>
      </c>
      <c r="E14" s="51" t="s">
        <v>62</v>
      </c>
      <c r="F14" s="94" cm="1">
        <f t="array" ref="F14">_xlfn.IFS(F$7=6," ",F$7=7," ",F$7=1,'CHAMPS NECESSAIRES'!$D$14,F$7=2,'CHAMPS NECESSAIRES'!$D$14,F$7=3,'CHAMPS NECESSAIRES'!$D$14,F$7=4,'CHAMPS NECESSAIRES'!$D$14,F$7=5,'CHAMPS NECESSAIRES'!$D$14)</f>
        <v>0.25000000000000006</v>
      </c>
      <c r="G14" s="94" cm="1">
        <f t="array" ref="G14">_xlfn.IFS(G$7=6," ",G$7=7," ",G$7=1,'CHAMPS NECESSAIRES'!$D$14,G$7=2,'CHAMPS NECESSAIRES'!$D$14,G$7=3,'CHAMPS NECESSAIRES'!$D$14,G$7=4,'CHAMPS NECESSAIRES'!$D$14,G$7=5,'CHAMPS NECESSAIRES'!$D$14)</f>
        <v>0.25000000000000006</v>
      </c>
      <c r="H14" s="94" cm="1">
        <f t="array" ref="H14">_xlfn.IFS(H$7=6," ",H$7=7," ",H$7=1,'CHAMPS NECESSAIRES'!$D$14,H$7=2,'CHAMPS NECESSAIRES'!$D$14,H$7=3,'CHAMPS NECESSAIRES'!$D$14,H$7=4,'CHAMPS NECESSAIRES'!$D$14,H$7=5,'CHAMPS NECESSAIRES'!$D$14)</f>
        <v>0.25000000000000006</v>
      </c>
      <c r="I14" s="94" cm="1">
        <f t="array" ref="I14">_xlfn.IFS(I$7=6," ",I$7=7," ",I$7=1,'CHAMPS NECESSAIRES'!$D$14,I$7=2,'CHAMPS NECESSAIRES'!$D$14,I$7=3,'CHAMPS NECESSAIRES'!$D$14,I$7=4,'CHAMPS NECESSAIRES'!$D$14,I$7=5,'CHAMPS NECESSAIRES'!$D$14)</f>
        <v>0.25000000000000006</v>
      </c>
      <c r="J14" s="94" cm="1">
        <f t="array" ref="J14">_xlfn.IFS(J$7=6," ",J$7=7," ",J$7=1,'CHAMPS NECESSAIRES'!$D$14,J$7=2,'CHAMPS NECESSAIRES'!$D$14,J$7=3,'CHAMPS NECESSAIRES'!$D$14,J$7=4,'CHAMPS NECESSAIRES'!$D$14,J$7=5,'CHAMPS NECESSAIRES'!$D$14)</f>
        <v>0.25000000000000006</v>
      </c>
      <c r="K14" s="94" t="str" cm="1">
        <f t="array" ref="K14">_xlfn.IFS(K$7=6," ",K$7=7," ",K$7=1,'CHAMPS NECESSAIRES'!$D$14,K$7=2,'CHAMPS NECESSAIRES'!$D$14,K$7=3,'CHAMPS NECESSAIRES'!$D$14,K$7=4,'CHAMPS NECESSAIRES'!$D$14,K$7=5,'CHAMPS NECESSAIRES'!$D$14)</f>
        <v xml:space="preserve"> </v>
      </c>
      <c r="L14" s="94" t="str" cm="1">
        <f t="array" ref="L14">_xlfn.IFS(L$7=6," ",L$7=7," ",L$7=1,'CHAMPS NECESSAIRES'!$D$14,L$7=2,'CHAMPS NECESSAIRES'!$D$14,L$7=3,'CHAMPS NECESSAIRES'!$D$14,L$7=4,'CHAMPS NECESSAIRES'!$D$14,L$7=5,'CHAMPS NECESSAIRES'!$D$14)</f>
        <v xml:space="preserve"> </v>
      </c>
      <c r="M14" s="94" cm="1">
        <f t="array" ref="M14">_xlfn.IFS(M$7=6," ",M$7=7," ",M$7=1,'CHAMPS NECESSAIRES'!$D$14,M$7=2,'CHAMPS NECESSAIRES'!$D$14,M$7=3,'CHAMPS NECESSAIRES'!$D$14,M$7=4,'CHAMPS NECESSAIRES'!$D$14,M$7=5,'CHAMPS NECESSAIRES'!$D$14)</f>
        <v>0.25000000000000006</v>
      </c>
      <c r="N14" s="94" cm="1">
        <f t="array" ref="N14">_xlfn.IFS(N$7=6," ",N$7=7," ",N$7=1,'CHAMPS NECESSAIRES'!$D$14,N$7=2,'CHAMPS NECESSAIRES'!$D$14,N$7=3,'CHAMPS NECESSAIRES'!$D$14,N$7=4,'CHAMPS NECESSAIRES'!$D$14,N$7=5,'CHAMPS NECESSAIRES'!$D$14)</f>
        <v>0.25000000000000006</v>
      </c>
      <c r="O14" s="94" cm="1">
        <f t="array" ref="O14">_xlfn.IFS(O$7=6," ",O$7=7," ",O$7=1,'CHAMPS NECESSAIRES'!$D$14,O$7=2,'CHAMPS NECESSAIRES'!$D$14,O$7=3,'CHAMPS NECESSAIRES'!$D$14,O$7=4,'CHAMPS NECESSAIRES'!$D$14,O$7=5,'CHAMPS NECESSAIRES'!$D$14)</f>
        <v>0.25000000000000006</v>
      </c>
      <c r="P14" s="94" cm="1">
        <f t="array" ref="P14">_xlfn.IFS(P$7=6," ",P$7=7," ",P$7=1,'CHAMPS NECESSAIRES'!$D$14,P$7=2,'CHAMPS NECESSAIRES'!$D$14,P$7=3,'CHAMPS NECESSAIRES'!$D$14,P$7=4,'CHAMPS NECESSAIRES'!$D$14,P$7=5,'CHAMPS NECESSAIRES'!$D$14)</f>
        <v>0.25000000000000006</v>
      </c>
      <c r="Q14" s="94" cm="1">
        <f t="array" ref="Q14">_xlfn.IFS(Q$7=6," ",Q$7=7," ",Q$7=1,'CHAMPS NECESSAIRES'!$D$14,Q$7=2,'CHAMPS NECESSAIRES'!$D$14,Q$7=3,'CHAMPS NECESSAIRES'!$D$14,Q$7=4,'CHAMPS NECESSAIRES'!$D$14,Q$7=5,'CHAMPS NECESSAIRES'!$D$14)</f>
        <v>0.25000000000000006</v>
      </c>
      <c r="R14" s="94" t="str" cm="1">
        <f t="array" ref="R14">_xlfn.IFS(R$7=6," ",R$7=7," ",R$7=1,'CHAMPS NECESSAIRES'!$D$14,R$7=2,'CHAMPS NECESSAIRES'!$D$14,R$7=3,'CHAMPS NECESSAIRES'!$D$14,R$7=4,'CHAMPS NECESSAIRES'!$D$14,R$7=5,'CHAMPS NECESSAIRES'!$D$14)</f>
        <v xml:space="preserve"> </v>
      </c>
      <c r="S14" s="94" t="str" cm="1">
        <f t="array" ref="S14">_xlfn.IFS(S$7=6," ",S$7=7," ",S$7=1,'CHAMPS NECESSAIRES'!$D$14,S$7=2,'CHAMPS NECESSAIRES'!$D$14,S$7=3,'CHAMPS NECESSAIRES'!$D$14,S$7=4,'CHAMPS NECESSAIRES'!$D$14,S$7=5,'CHAMPS NECESSAIRES'!$D$14)</f>
        <v xml:space="preserve"> </v>
      </c>
      <c r="T14" s="94" cm="1">
        <f t="array" ref="T14">_xlfn.IFS(T$7=6," ",T$7=7," ",T$7=1,'CHAMPS NECESSAIRES'!$D$14,T$7=2,'CHAMPS NECESSAIRES'!$D$14,T$7=3,'CHAMPS NECESSAIRES'!$D$14,T$7=4,'CHAMPS NECESSAIRES'!$D$14,T$7=5,'CHAMPS NECESSAIRES'!$D$14)</f>
        <v>0.25000000000000006</v>
      </c>
      <c r="U14" s="94" cm="1">
        <f t="array" ref="U14">_xlfn.IFS(U$7=6," ",U$7=7," ",U$7=1,'CHAMPS NECESSAIRES'!$D$14,U$7=2,'CHAMPS NECESSAIRES'!$D$14,U$7=3,'CHAMPS NECESSAIRES'!$D$14,U$7=4,'CHAMPS NECESSAIRES'!$D$14,U$7=5,'CHAMPS NECESSAIRES'!$D$14)</f>
        <v>0.25000000000000006</v>
      </c>
      <c r="V14" s="94" cm="1">
        <f t="array" ref="V14">_xlfn.IFS(V$7=6," ",V$7=7," ",V$7=1,'CHAMPS NECESSAIRES'!$D$14,V$7=2,'CHAMPS NECESSAIRES'!$D$14,V$7=3,'CHAMPS NECESSAIRES'!$D$14,V$7=4,'CHAMPS NECESSAIRES'!$D$14,V$7=5,'CHAMPS NECESSAIRES'!$D$14)</f>
        <v>0.25000000000000006</v>
      </c>
      <c r="W14" s="94" cm="1">
        <f t="array" ref="W14">_xlfn.IFS(W$7=6," ",W$7=7," ",W$7=1,'CHAMPS NECESSAIRES'!$D$14,W$7=2,'CHAMPS NECESSAIRES'!$D$14,W$7=3,'CHAMPS NECESSAIRES'!$D$14,W$7=4,'CHAMPS NECESSAIRES'!$D$14,W$7=5,'CHAMPS NECESSAIRES'!$D$14)</f>
        <v>0.25000000000000006</v>
      </c>
      <c r="X14" s="94" cm="1">
        <f t="array" ref="X14">_xlfn.IFS(X$7=6," ",X$7=7," ",X$7=1,'CHAMPS NECESSAIRES'!$D$14,X$7=2,'CHAMPS NECESSAIRES'!$D$14,X$7=3,'CHAMPS NECESSAIRES'!$D$14,X$7=4,'CHAMPS NECESSAIRES'!$D$14,X$7=5,'CHAMPS NECESSAIRES'!$D$14)</f>
        <v>0.25000000000000006</v>
      </c>
      <c r="Y14" s="94" t="str" cm="1">
        <f t="array" ref="Y14">_xlfn.IFS(Y$7=6," ",Y$7=7," ",Y$7=1,'CHAMPS NECESSAIRES'!$D$14,Y$7=2,'CHAMPS NECESSAIRES'!$D$14,Y$7=3,'CHAMPS NECESSAIRES'!$D$14,Y$7=4,'CHAMPS NECESSAIRES'!$D$14,Y$7=5,'CHAMPS NECESSAIRES'!$D$14)</f>
        <v xml:space="preserve"> </v>
      </c>
      <c r="Z14" s="94" t="str" cm="1">
        <f t="array" ref="Z14">_xlfn.IFS(Z$7=6," ",Z$7=7," ",Z$7=1,'CHAMPS NECESSAIRES'!$D$14,Z$7=2,'CHAMPS NECESSAIRES'!$D$14,Z$7=3,'CHAMPS NECESSAIRES'!$D$14,Z$7=4,'CHAMPS NECESSAIRES'!$D$14,Z$7=5,'CHAMPS NECESSAIRES'!$D$14)</f>
        <v xml:space="preserve"> </v>
      </c>
      <c r="AA14" s="94" cm="1">
        <f t="array" ref="AA14">_xlfn.IFS(AA$7=6," ",AA$7=7," ",AA$7=1,'CHAMPS NECESSAIRES'!$D$14,AA$7=2,'CHAMPS NECESSAIRES'!$D$14,AA$7=3,'CHAMPS NECESSAIRES'!$D$14,AA$7=4,'CHAMPS NECESSAIRES'!$D$14,AA$7=5,'CHAMPS NECESSAIRES'!$D$14)</f>
        <v>0.25000000000000006</v>
      </c>
      <c r="AB14" s="94" cm="1">
        <f t="array" ref="AB14">_xlfn.IFS(AB$7=6," ",AB$7=7," ",AB$7=1,'CHAMPS NECESSAIRES'!$D$14,AB$7=2,'CHAMPS NECESSAIRES'!$D$14,AB$7=3,'CHAMPS NECESSAIRES'!$D$14,AB$7=4,'CHAMPS NECESSAIRES'!$D$14,AB$7=5,'CHAMPS NECESSAIRES'!$D$14)</f>
        <v>0.25000000000000006</v>
      </c>
      <c r="AC14" s="94" cm="1">
        <f t="array" ref="AC14">_xlfn.IFS(AC$7=6," ",AC$7=7," ",AC$7=1,'CHAMPS NECESSAIRES'!$D$14,AC$7=2,'CHAMPS NECESSAIRES'!$D$14,AC$7=3,'CHAMPS NECESSAIRES'!$D$14,AC$7=4,'CHAMPS NECESSAIRES'!$D$14,AC$7=5,'CHAMPS NECESSAIRES'!$D$14)</f>
        <v>0.25000000000000006</v>
      </c>
      <c r="AD14" s="94" cm="1">
        <f t="array" ref="AD14">_xlfn.IFS(AD$7=6," ",AD$7=7," ",AD$7=1,'CHAMPS NECESSAIRES'!$D$14,AD$7=2,'CHAMPS NECESSAIRES'!$D$14,AD$7=3,'CHAMPS NECESSAIRES'!$D$14,AD$7=4,'CHAMPS NECESSAIRES'!$D$14,AD$7=5,'CHAMPS NECESSAIRES'!$D$14)</f>
        <v>0.25000000000000006</v>
      </c>
      <c r="AE14" s="94" cm="1">
        <f t="array" ref="AE14">_xlfn.IFS(AE$7=6," ",AE$7=7," ",AE$7=1,'CHAMPS NECESSAIRES'!$D$14,AE$7=2,'CHAMPS NECESSAIRES'!$D$14,AE$7=3,'CHAMPS NECESSAIRES'!$D$14,AE$7=4,'CHAMPS NECESSAIRES'!$D$14,AE$7=5,'CHAMPS NECESSAIRES'!$D$14)</f>
        <v>0.25000000000000006</v>
      </c>
      <c r="AF14" s="94" t="str" cm="1">
        <f t="array" ref="AF14">_xlfn.IFS(AF$7=6," ",AF$7=7," ",AF$7=1,'CHAMPS NECESSAIRES'!$D$14,AF$7=2,'CHAMPS NECESSAIRES'!$D$14,AF$7=3,'CHAMPS NECESSAIRES'!$D$14,AF$7=4,'CHAMPS NECESSAIRES'!$D$14,AF$7=5,'CHAMPS NECESSAIRES'!$D$14)</f>
        <v xml:space="preserve"> </v>
      </c>
      <c r="AG14" s="94" t="str" cm="1">
        <f t="array" ref="AG14">_xlfn.IFS(AG$7=6," ",AG$7=7," ",AG$7=1,'CHAMPS NECESSAIRES'!$D$14,AG$7=2,'CHAMPS NECESSAIRES'!$D$14,AG$7=3,'CHAMPS NECESSAIRES'!$D$14,AG$7=4,'CHAMPS NECESSAIRES'!$D$14,AG$7=5,'CHAMPS NECESSAIRES'!$D$14)</f>
        <v xml:space="preserve"> </v>
      </c>
      <c r="AH14" s="94" cm="1">
        <f t="array" ref="AH14">_xlfn.IFS(AH$7=6," ",AH$7=7," ",AH$7=1,'CHAMPS NECESSAIRES'!$D$14,AH$7=2,'CHAMPS NECESSAIRES'!$D$14,AH$7=3,'CHAMPS NECESSAIRES'!$D$14,AH$7=4,'CHAMPS NECESSAIRES'!$D$14,AH$7=5,'CHAMPS NECESSAIRES'!$D$14)</f>
        <v>0.25000000000000006</v>
      </c>
      <c r="AI14" s="94" cm="1">
        <f t="array" ref="AI14">_xlfn.IFS(AI$7=6," ",AI$7=7," ",AI$7=1,'CHAMPS NECESSAIRES'!$D$14,AI$7=2,'CHAMPS NECESSAIRES'!$D$14,AI$7=3,'CHAMPS NECESSAIRES'!$D$14,AI$7=4,'CHAMPS NECESSAIRES'!$D$14,AI$7=5,'CHAMPS NECESSAIRES'!$D$14)</f>
        <v>0.25000000000000006</v>
      </c>
      <c r="AJ14" s="94" cm="1">
        <f t="array" ref="AJ14">_xlfn.IFS(AJ$7=6," ",AJ$7=7," ",AJ$7=1,'CHAMPS NECESSAIRES'!$D$14,AJ$7=2,'CHAMPS NECESSAIRES'!$D$14,AJ$7=3,'CHAMPS NECESSAIRES'!$D$14,AJ$7=4,'CHAMPS NECESSAIRES'!$D$14,AJ$7=5,'CHAMPS NECESSAIRES'!$D$14)</f>
        <v>0.25000000000000006</v>
      </c>
      <c r="AK14" s="4">
        <f t="shared" si="4"/>
        <v>120.00000000000001</v>
      </c>
      <c r="AL14" s="5">
        <f t="shared" ref="AL14:AL17" si="10">AK14/24</f>
        <v>5.0000000000000009</v>
      </c>
      <c r="AM14" s="26">
        <f t="shared" si="6"/>
        <v>5.7500000000000009</v>
      </c>
      <c r="AN14" s="27">
        <f t="shared" si="7"/>
        <v>1.4375000000000002</v>
      </c>
      <c r="AO14" s="28">
        <f t="shared" si="8"/>
        <v>34.500000000000007</v>
      </c>
      <c r="AP14" s="72">
        <f t="shared" si="9"/>
        <v>32.775000000000006</v>
      </c>
      <c r="AQ14" s="17">
        <f t="shared" si="3"/>
        <v>32</v>
      </c>
      <c r="AR14" s="18" t="s">
        <v>86</v>
      </c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x14ac:dyDescent="0.35">
      <c r="A15" s="32"/>
      <c r="B15" s="51" t="s">
        <v>85</v>
      </c>
      <c r="C15" s="15" t="s">
        <v>85</v>
      </c>
      <c r="D15" s="51" t="s">
        <v>57</v>
      </c>
      <c r="E15" s="51" t="s">
        <v>62</v>
      </c>
      <c r="F15" s="94" cm="1">
        <f t="array" ref="F15">_xlfn.IFS(F$7=6," ",F$7=7," ",F$7=1,'CHAMPS NECESSAIRES'!$D$14,F$7=2,'CHAMPS NECESSAIRES'!$D$14,F$7=3,'CHAMPS NECESSAIRES'!$D$14,F$7=4,'CHAMPS NECESSAIRES'!$D$14,F$7=5,'CHAMPS NECESSAIRES'!$D$14)</f>
        <v>0.25000000000000006</v>
      </c>
      <c r="G15" s="94" cm="1">
        <f t="array" ref="G15">_xlfn.IFS(G$7=6," ",G$7=7," ",G$7=1,'CHAMPS NECESSAIRES'!$D$14,G$7=2,'CHAMPS NECESSAIRES'!$D$14,G$7=3,'CHAMPS NECESSAIRES'!$D$14,G$7=4,'CHAMPS NECESSAIRES'!$D$14,G$7=5,'CHAMPS NECESSAIRES'!$D$14)</f>
        <v>0.25000000000000006</v>
      </c>
      <c r="H15" s="94" cm="1">
        <f t="array" ref="H15">_xlfn.IFS(H$7=6," ",H$7=7," ",H$7=1,'CHAMPS NECESSAIRES'!$D$14,H$7=2,'CHAMPS NECESSAIRES'!$D$14,H$7=3,'CHAMPS NECESSAIRES'!$D$14,H$7=4,'CHAMPS NECESSAIRES'!$D$14,H$7=5,'CHAMPS NECESSAIRES'!$D$14)</f>
        <v>0.25000000000000006</v>
      </c>
      <c r="I15" s="94" cm="1">
        <f t="array" ref="I15">_xlfn.IFS(I$7=6," ",I$7=7," ",I$7=1,'CHAMPS NECESSAIRES'!$D$14,I$7=2,'CHAMPS NECESSAIRES'!$D$14,I$7=3,'CHAMPS NECESSAIRES'!$D$14,I$7=4,'CHAMPS NECESSAIRES'!$D$14,I$7=5,'CHAMPS NECESSAIRES'!$D$14)</f>
        <v>0.25000000000000006</v>
      </c>
      <c r="J15" s="94" cm="1">
        <f t="array" ref="J15">_xlfn.IFS(J$7=6," ",J$7=7," ",J$7=1,'CHAMPS NECESSAIRES'!$D$14,J$7=2,'CHAMPS NECESSAIRES'!$D$14,J$7=3,'CHAMPS NECESSAIRES'!$D$14,J$7=4,'CHAMPS NECESSAIRES'!$D$14,J$7=5,'CHAMPS NECESSAIRES'!$D$14)</f>
        <v>0.25000000000000006</v>
      </c>
      <c r="K15" s="94" t="str" cm="1">
        <f t="array" ref="K15">_xlfn.IFS(K$7=6," ",K$7=7," ",K$7=1,'CHAMPS NECESSAIRES'!$D$14,K$7=2,'CHAMPS NECESSAIRES'!$D$14,K$7=3,'CHAMPS NECESSAIRES'!$D$14,K$7=4,'CHAMPS NECESSAIRES'!$D$14,K$7=5,'CHAMPS NECESSAIRES'!$D$14)</f>
        <v xml:space="preserve"> </v>
      </c>
      <c r="L15" s="94" t="str" cm="1">
        <f t="array" ref="L15">_xlfn.IFS(L$7=6," ",L$7=7," ",L$7=1,'CHAMPS NECESSAIRES'!$D$14,L$7=2,'CHAMPS NECESSAIRES'!$D$14,L$7=3,'CHAMPS NECESSAIRES'!$D$14,L$7=4,'CHAMPS NECESSAIRES'!$D$14,L$7=5,'CHAMPS NECESSAIRES'!$D$14)</f>
        <v xml:space="preserve"> </v>
      </c>
      <c r="M15" s="94" cm="1">
        <f t="array" ref="M15">_xlfn.IFS(M$7=6," ",M$7=7," ",M$7=1,'CHAMPS NECESSAIRES'!$D$14,M$7=2,'CHAMPS NECESSAIRES'!$D$14,M$7=3,'CHAMPS NECESSAIRES'!$D$14,M$7=4,'CHAMPS NECESSAIRES'!$D$14,M$7=5,'CHAMPS NECESSAIRES'!$D$14)</f>
        <v>0.25000000000000006</v>
      </c>
      <c r="N15" s="94" cm="1">
        <f t="array" ref="N15">_xlfn.IFS(N$7=6," ",N$7=7," ",N$7=1,'CHAMPS NECESSAIRES'!$D$14,N$7=2,'CHAMPS NECESSAIRES'!$D$14,N$7=3,'CHAMPS NECESSAIRES'!$D$14,N$7=4,'CHAMPS NECESSAIRES'!$D$14,N$7=5,'CHAMPS NECESSAIRES'!$D$14)</f>
        <v>0.25000000000000006</v>
      </c>
      <c r="O15" s="94" cm="1">
        <f t="array" ref="O15">_xlfn.IFS(O$7=6," ",O$7=7," ",O$7=1,'CHAMPS NECESSAIRES'!$D$14,O$7=2,'CHAMPS NECESSAIRES'!$D$14,O$7=3,'CHAMPS NECESSAIRES'!$D$14,O$7=4,'CHAMPS NECESSAIRES'!$D$14,O$7=5,'CHAMPS NECESSAIRES'!$D$14)</f>
        <v>0.25000000000000006</v>
      </c>
      <c r="P15" s="94" cm="1">
        <f t="array" ref="P15">_xlfn.IFS(P$7=6," ",P$7=7," ",P$7=1,'CHAMPS NECESSAIRES'!$D$14,P$7=2,'CHAMPS NECESSAIRES'!$D$14,P$7=3,'CHAMPS NECESSAIRES'!$D$14,P$7=4,'CHAMPS NECESSAIRES'!$D$14,P$7=5,'CHAMPS NECESSAIRES'!$D$14)</f>
        <v>0.25000000000000006</v>
      </c>
      <c r="Q15" s="94" cm="1">
        <f t="array" ref="Q15">_xlfn.IFS(Q$7=6," ",Q$7=7," ",Q$7=1,'CHAMPS NECESSAIRES'!$D$14,Q$7=2,'CHAMPS NECESSAIRES'!$D$14,Q$7=3,'CHAMPS NECESSAIRES'!$D$14,Q$7=4,'CHAMPS NECESSAIRES'!$D$14,Q$7=5,'CHAMPS NECESSAIRES'!$D$14)</f>
        <v>0.25000000000000006</v>
      </c>
      <c r="R15" s="94" t="str" cm="1">
        <f t="array" ref="R15">_xlfn.IFS(R$7=6," ",R$7=7," ",R$7=1,'CHAMPS NECESSAIRES'!$D$14,R$7=2,'CHAMPS NECESSAIRES'!$D$14,R$7=3,'CHAMPS NECESSAIRES'!$D$14,R$7=4,'CHAMPS NECESSAIRES'!$D$14,R$7=5,'CHAMPS NECESSAIRES'!$D$14)</f>
        <v xml:space="preserve"> </v>
      </c>
      <c r="S15" s="94" t="str" cm="1">
        <f t="array" ref="S15">_xlfn.IFS(S$7=6," ",S$7=7," ",S$7=1,'CHAMPS NECESSAIRES'!$D$14,S$7=2,'CHAMPS NECESSAIRES'!$D$14,S$7=3,'CHAMPS NECESSAIRES'!$D$14,S$7=4,'CHAMPS NECESSAIRES'!$D$14,S$7=5,'CHAMPS NECESSAIRES'!$D$14)</f>
        <v xml:space="preserve"> </v>
      </c>
      <c r="T15" s="94" cm="1">
        <f t="array" ref="T15">_xlfn.IFS(T$7=6," ",T$7=7," ",T$7=1,'CHAMPS NECESSAIRES'!$D$14,T$7=2,'CHAMPS NECESSAIRES'!$D$14,T$7=3,'CHAMPS NECESSAIRES'!$D$14,T$7=4,'CHAMPS NECESSAIRES'!$D$14,T$7=5,'CHAMPS NECESSAIRES'!$D$14)</f>
        <v>0.25000000000000006</v>
      </c>
      <c r="U15" s="94" cm="1">
        <f t="array" ref="U15">_xlfn.IFS(U$7=6," ",U$7=7," ",U$7=1,'CHAMPS NECESSAIRES'!$D$14,U$7=2,'CHAMPS NECESSAIRES'!$D$14,U$7=3,'CHAMPS NECESSAIRES'!$D$14,U$7=4,'CHAMPS NECESSAIRES'!$D$14,U$7=5,'CHAMPS NECESSAIRES'!$D$14)</f>
        <v>0.25000000000000006</v>
      </c>
      <c r="V15" s="94" cm="1">
        <f t="array" ref="V15">_xlfn.IFS(V$7=6," ",V$7=7," ",V$7=1,'CHAMPS NECESSAIRES'!$D$14,V$7=2,'CHAMPS NECESSAIRES'!$D$14,V$7=3,'CHAMPS NECESSAIRES'!$D$14,V$7=4,'CHAMPS NECESSAIRES'!$D$14,V$7=5,'CHAMPS NECESSAIRES'!$D$14)</f>
        <v>0.25000000000000006</v>
      </c>
      <c r="W15" s="94" cm="1">
        <f t="array" ref="W15">_xlfn.IFS(W$7=6," ",W$7=7," ",W$7=1,'CHAMPS NECESSAIRES'!$D$14,W$7=2,'CHAMPS NECESSAIRES'!$D$14,W$7=3,'CHAMPS NECESSAIRES'!$D$14,W$7=4,'CHAMPS NECESSAIRES'!$D$14,W$7=5,'CHAMPS NECESSAIRES'!$D$14)</f>
        <v>0.25000000000000006</v>
      </c>
      <c r="X15" s="94" cm="1">
        <f t="array" ref="X15">_xlfn.IFS(X$7=6," ",X$7=7," ",X$7=1,'CHAMPS NECESSAIRES'!$D$14,X$7=2,'CHAMPS NECESSAIRES'!$D$14,X$7=3,'CHAMPS NECESSAIRES'!$D$14,X$7=4,'CHAMPS NECESSAIRES'!$D$14,X$7=5,'CHAMPS NECESSAIRES'!$D$14)</f>
        <v>0.25000000000000006</v>
      </c>
      <c r="Y15" s="94" t="str" cm="1">
        <f t="array" ref="Y15">_xlfn.IFS(Y$7=6," ",Y$7=7," ",Y$7=1,'CHAMPS NECESSAIRES'!$D$14,Y$7=2,'CHAMPS NECESSAIRES'!$D$14,Y$7=3,'CHAMPS NECESSAIRES'!$D$14,Y$7=4,'CHAMPS NECESSAIRES'!$D$14,Y$7=5,'CHAMPS NECESSAIRES'!$D$14)</f>
        <v xml:space="preserve"> </v>
      </c>
      <c r="Z15" s="94" t="str" cm="1">
        <f t="array" ref="Z15">_xlfn.IFS(Z$7=6," ",Z$7=7," ",Z$7=1,'CHAMPS NECESSAIRES'!$D$14,Z$7=2,'CHAMPS NECESSAIRES'!$D$14,Z$7=3,'CHAMPS NECESSAIRES'!$D$14,Z$7=4,'CHAMPS NECESSAIRES'!$D$14,Z$7=5,'CHAMPS NECESSAIRES'!$D$14)</f>
        <v xml:space="preserve"> </v>
      </c>
      <c r="AA15" s="94" cm="1">
        <f t="array" ref="AA15">_xlfn.IFS(AA$7=6," ",AA$7=7," ",AA$7=1,'CHAMPS NECESSAIRES'!$D$14,AA$7=2,'CHAMPS NECESSAIRES'!$D$14,AA$7=3,'CHAMPS NECESSAIRES'!$D$14,AA$7=4,'CHAMPS NECESSAIRES'!$D$14,AA$7=5,'CHAMPS NECESSAIRES'!$D$14)</f>
        <v>0.25000000000000006</v>
      </c>
      <c r="AB15" s="94" cm="1">
        <f t="array" ref="AB15">_xlfn.IFS(AB$7=6," ",AB$7=7," ",AB$7=1,'CHAMPS NECESSAIRES'!$D$14,AB$7=2,'CHAMPS NECESSAIRES'!$D$14,AB$7=3,'CHAMPS NECESSAIRES'!$D$14,AB$7=4,'CHAMPS NECESSAIRES'!$D$14,AB$7=5,'CHAMPS NECESSAIRES'!$D$14)</f>
        <v>0.25000000000000006</v>
      </c>
      <c r="AC15" s="94" cm="1">
        <f t="array" ref="AC15">_xlfn.IFS(AC$7=6," ",AC$7=7," ",AC$7=1,'CHAMPS NECESSAIRES'!$D$14,AC$7=2,'CHAMPS NECESSAIRES'!$D$14,AC$7=3,'CHAMPS NECESSAIRES'!$D$14,AC$7=4,'CHAMPS NECESSAIRES'!$D$14,AC$7=5,'CHAMPS NECESSAIRES'!$D$14)</f>
        <v>0.25000000000000006</v>
      </c>
      <c r="AD15" s="94" cm="1">
        <f t="array" ref="AD15">_xlfn.IFS(AD$7=6," ",AD$7=7," ",AD$7=1,'CHAMPS NECESSAIRES'!$D$14,AD$7=2,'CHAMPS NECESSAIRES'!$D$14,AD$7=3,'CHAMPS NECESSAIRES'!$D$14,AD$7=4,'CHAMPS NECESSAIRES'!$D$14,AD$7=5,'CHAMPS NECESSAIRES'!$D$14)</f>
        <v>0.25000000000000006</v>
      </c>
      <c r="AE15" s="94" cm="1">
        <f t="array" ref="AE15">_xlfn.IFS(AE$7=6," ",AE$7=7," ",AE$7=1,'CHAMPS NECESSAIRES'!$D$14,AE$7=2,'CHAMPS NECESSAIRES'!$D$14,AE$7=3,'CHAMPS NECESSAIRES'!$D$14,AE$7=4,'CHAMPS NECESSAIRES'!$D$14,AE$7=5,'CHAMPS NECESSAIRES'!$D$14)</f>
        <v>0.25000000000000006</v>
      </c>
      <c r="AF15" s="94" t="str" cm="1">
        <f t="array" ref="AF15">_xlfn.IFS(AF$7=6," ",AF$7=7," ",AF$7=1,'CHAMPS NECESSAIRES'!$D$14,AF$7=2,'CHAMPS NECESSAIRES'!$D$14,AF$7=3,'CHAMPS NECESSAIRES'!$D$14,AF$7=4,'CHAMPS NECESSAIRES'!$D$14,AF$7=5,'CHAMPS NECESSAIRES'!$D$14)</f>
        <v xml:space="preserve"> </v>
      </c>
      <c r="AG15" s="94" t="str" cm="1">
        <f t="array" ref="AG15">_xlfn.IFS(AG$7=6," ",AG$7=7," ",AG$7=1,'CHAMPS NECESSAIRES'!$D$14,AG$7=2,'CHAMPS NECESSAIRES'!$D$14,AG$7=3,'CHAMPS NECESSAIRES'!$D$14,AG$7=4,'CHAMPS NECESSAIRES'!$D$14,AG$7=5,'CHAMPS NECESSAIRES'!$D$14)</f>
        <v xml:space="preserve"> </v>
      </c>
      <c r="AH15" s="94" cm="1">
        <f t="array" ref="AH15">_xlfn.IFS(AH$7=6," ",AH$7=7," ",AH$7=1,'CHAMPS NECESSAIRES'!$D$14,AH$7=2,'CHAMPS NECESSAIRES'!$D$14,AH$7=3,'CHAMPS NECESSAIRES'!$D$14,AH$7=4,'CHAMPS NECESSAIRES'!$D$14,AH$7=5,'CHAMPS NECESSAIRES'!$D$14)</f>
        <v>0.25000000000000006</v>
      </c>
      <c r="AI15" s="94" cm="1">
        <f t="array" ref="AI15">_xlfn.IFS(AI$7=6," ",AI$7=7," ",AI$7=1,'CHAMPS NECESSAIRES'!$D$14,AI$7=2,'CHAMPS NECESSAIRES'!$D$14,AI$7=3,'CHAMPS NECESSAIRES'!$D$14,AI$7=4,'CHAMPS NECESSAIRES'!$D$14,AI$7=5,'CHAMPS NECESSAIRES'!$D$14)</f>
        <v>0.25000000000000006</v>
      </c>
      <c r="AJ15" s="94" cm="1">
        <f t="array" ref="AJ15">_xlfn.IFS(AJ$7=6," ",AJ$7=7," ",AJ$7=1,'CHAMPS NECESSAIRES'!$D$14,AJ$7=2,'CHAMPS NECESSAIRES'!$D$14,AJ$7=3,'CHAMPS NECESSAIRES'!$D$14,AJ$7=4,'CHAMPS NECESSAIRES'!$D$14,AJ$7=5,'CHAMPS NECESSAIRES'!$D$14)</f>
        <v>0.25000000000000006</v>
      </c>
      <c r="AK15" s="4">
        <f t="shared" si="4"/>
        <v>120.00000000000001</v>
      </c>
      <c r="AL15" s="5">
        <f t="shared" si="10"/>
        <v>5.0000000000000009</v>
      </c>
      <c r="AM15" s="26">
        <f t="shared" si="6"/>
        <v>5.7500000000000009</v>
      </c>
      <c r="AN15" s="27">
        <f t="shared" si="7"/>
        <v>1.4375000000000002</v>
      </c>
      <c r="AO15" s="28">
        <f t="shared" si="8"/>
        <v>34.500000000000007</v>
      </c>
      <c r="AP15" s="72">
        <f t="shared" si="9"/>
        <v>32.775000000000006</v>
      </c>
      <c r="AQ15" s="17">
        <f t="shared" si="3"/>
        <v>32</v>
      </c>
      <c r="AR15" s="18" t="s">
        <v>86</v>
      </c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53" ht="15.75" customHeight="1" x14ac:dyDescent="0.35">
      <c r="A16" s="32"/>
      <c r="B16" s="51" t="s">
        <v>85</v>
      </c>
      <c r="C16" s="15" t="s">
        <v>85</v>
      </c>
      <c r="D16" s="51" t="s">
        <v>57</v>
      </c>
      <c r="E16" s="51" t="s">
        <v>62</v>
      </c>
      <c r="F16" s="94" cm="1">
        <f t="array" ref="F16">_xlfn.IFS(F$7=6," ",F$7=7," ",F$7=1,'CHAMPS NECESSAIRES'!$D$14,F$7=2,'CHAMPS NECESSAIRES'!$D$14,F$7=3,'CHAMPS NECESSAIRES'!$D$14,F$7=4,'CHAMPS NECESSAIRES'!$D$14,F$7=5,'CHAMPS NECESSAIRES'!$D$14)</f>
        <v>0.25000000000000006</v>
      </c>
      <c r="G16" s="94" cm="1">
        <f t="array" ref="G16">_xlfn.IFS(G$7=6," ",G$7=7," ",G$7=1,'CHAMPS NECESSAIRES'!$D$14,G$7=2,'CHAMPS NECESSAIRES'!$D$14,G$7=3,'CHAMPS NECESSAIRES'!$D$14,G$7=4,'CHAMPS NECESSAIRES'!$D$14,G$7=5,'CHAMPS NECESSAIRES'!$D$14)</f>
        <v>0.25000000000000006</v>
      </c>
      <c r="H16" s="94" cm="1">
        <f t="array" ref="H16">_xlfn.IFS(H$7=6," ",H$7=7," ",H$7=1,'CHAMPS NECESSAIRES'!$D$14,H$7=2,'CHAMPS NECESSAIRES'!$D$14,H$7=3,'CHAMPS NECESSAIRES'!$D$14,H$7=4,'CHAMPS NECESSAIRES'!$D$14,H$7=5,'CHAMPS NECESSAIRES'!$D$14)</f>
        <v>0.25000000000000006</v>
      </c>
      <c r="I16" s="94" cm="1">
        <f t="array" ref="I16">_xlfn.IFS(I$7=6," ",I$7=7," ",I$7=1,'CHAMPS NECESSAIRES'!$D$14,I$7=2,'CHAMPS NECESSAIRES'!$D$14,I$7=3,'CHAMPS NECESSAIRES'!$D$14,I$7=4,'CHAMPS NECESSAIRES'!$D$14,I$7=5,'CHAMPS NECESSAIRES'!$D$14)</f>
        <v>0.25000000000000006</v>
      </c>
      <c r="J16" s="94" cm="1">
        <f t="array" ref="J16">_xlfn.IFS(J$7=6," ",J$7=7," ",J$7=1,'CHAMPS NECESSAIRES'!$D$14,J$7=2,'CHAMPS NECESSAIRES'!$D$14,J$7=3,'CHAMPS NECESSAIRES'!$D$14,J$7=4,'CHAMPS NECESSAIRES'!$D$14,J$7=5,'CHAMPS NECESSAIRES'!$D$14)</f>
        <v>0.25000000000000006</v>
      </c>
      <c r="K16" s="94" t="str" cm="1">
        <f t="array" ref="K16">_xlfn.IFS(K$7=6," ",K$7=7," ",K$7=1,'CHAMPS NECESSAIRES'!$D$14,K$7=2,'CHAMPS NECESSAIRES'!$D$14,K$7=3,'CHAMPS NECESSAIRES'!$D$14,K$7=4,'CHAMPS NECESSAIRES'!$D$14,K$7=5,'CHAMPS NECESSAIRES'!$D$14)</f>
        <v xml:space="preserve"> </v>
      </c>
      <c r="L16" s="94" t="str" cm="1">
        <f t="array" ref="L16">_xlfn.IFS(L$7=6," ",L$7=7," ",L$7=1,'CHAMPS NECESSAIRES'!$D$14,L$7=2,'CHAMPS NECESSAIRES'!$D$14,L$7=3,'CHAMPS NECESSAIRES'!$D$14,L$7=4,'CHAMPS NECESSAIRES'!$D$14,L$7=5,'CHAMPS NECESSAIRES'!$D$14)</f>
        <v xml:space="preserve"> </v>
      </c>
      <c r="M16" s="94" cm="1">
        <f t="array" ref="M16">_xlfn.IFS(M$7=6," ",M$7=7," ",M$7=1,'CHAMPS NECESSAIRES'!$D$14,M$7=2,'CHAMPS NECESSAIRES'!$D$14,M$7=3,'CHAMPS NECESSAIRES'!$D$14,M$7=4,'CHAMPS NECESSAIRES'!$D$14,M$7=5,'CHAMPS NECESSAIRES'!$D$14)</f>
        <v>0.25000000000000006</v>
      </c>
      <c r="N16" s="94" cm="1">
        <f t="array" ref="N16">_xlfn.IFS(N$7=6," ",N$7=7," ",N$7=1,'CHAMPS NECESSAIRES'!$D$14,N$7=2,'CHAMPS NECESSAIRES'!$D$14,N$7=3,'CHAMPS NECESSAIRES'!$D$14,N$7=4,'CHAMPS NECESSAIRES'!$D$14,N$7=5,'CHAMPS NECESSAIRES'!$D$14)</f>
        <v>0.25000000000000006</v>
      </c>
      <c r="O16" s="94" cm="1">
        <f t="array" ref="O16">_xlfn.IFS(O$7=6," ",O$7=7," ",O$7=1,'CHAMPS NECESSAIRES'!$D$14,O$7=2,'CHAMPS NECESSAIRES'!$D$14,O$7=3,'CHAMPS NECESSAIRES'!$D$14,O$7=4,'CHAMPS NECESSAIRES'!$D$14,O$7=5,'CHAMPS NECESSAIRES'!$D$14)</f>
        <v>0.25000000000000006</v>
      </c>
      <c r="P16" s="94" cm="1">
        <f t="array" ref="P16">_xlfn.IFS(P$7=6," ",P$7=7," ",P$7=1,'CHAMPS NECESSAIRES'!$D$14,P$7=2,'CHAMPS NECESSAIRES'!$D$14,P$7=3,'CHAMPS NECESSAIRES'!$D$14,P$7=4,'CHAMPS NECESSAIRES'!$D$14,P$7=5,'CHAMPS NECESSAIRES'!$D$14)</f>
        <v>0.25000000000000006</v>
      </c>
      <c r="Q16" s="94" cm="1">
        <f t="array" ref="Q16">_xlfn.IFS(Q$7=6," ",Q$7=7," ",Q$7=1,'CHAMPS NECESSAIRES'!$D$14,Q$7=2,'CHAMPS NECESSAIRES'!$D$14,Q$7=3,'CHAMPS NECESSAIRES'!$D$14,Q$7=4,'CHAMPS NECESSAIRES'!$D$14,Q$7=5,'CHAMPS NECESSAIRES'!$D$14)</f>
        <v>0.25000000000000006</v>
      </c>
      <c r="R16" s="94" t="str" cm="1">
        <f t="array" ref="R16">_xlfn.IFS(R$7=6," ",R$7=7," ",R$7=1,'CHAMPS NECESSAIRES'!$D$14,R$7=2,'CHAMPS NECESSAIRES'!$D$14,R$7=3,'CHAMPS NECESSAIRES'!$D$14,R$7=4,'CHAMPS NECESSAIRES'!$D$14,R$7=5,'CHAMPS NECESSAIRES'!$D$14)</f>
        <v xml:space="preserve"> </v>
      </c>
      <c r="S16" s="94" t="str" cm="1">
        <f t="array" ref="S16">_xlfn.IFS(S$7=6," ",S$7=7," ",S$7=1,'CHAMPS NECESSAIRES'!$D$14,S$7=2,'CHAMPS NECESSAIRES'!$D$14,S$7=3,'CHAMPS NECESSAIRES'!$D$14,S$7=4,'CHAMPS NECESSAIRES'!$D$14,S$7=5,'CHAMPS NECESSAIRES'!$D$14)</f>
        <v xml:space="preserve"> </v>
      </c>
      <c r="T16" s="94" cm="1">
        <f t="array" ref="T16">_xlfn.IFS(T$7=6," ",T$7=7," ",T$7=1,'CHAMPS NECESSAIRES'!$D$14,T$7=2,'CHAMPS NECESSAIRES'!$D$14,T$7=3,'CHAMPS NECESSAIRES'!$D$14,T$7=4,'CHAMPS NECESSAIRES'!$D$14,T$7=5,'CHAMPS NECESSAIRES'!$D$14)</f>
        <v>0.25000000000000006</v>
      </c>
      <c r="U16" s="94" cm="1">
        <f t="array" ref="U16">_xlfn.IFS(U$7=6," ",U$7=7," ",U$7=1,'CHAMPS NECESSAIRES'!$D$14,U$7=2,'CHAMPS NECESSAIRES'!$D$14,U$7=3,'CHAMPS NECESSAIRES'!$D$14,U$7=4,'CHAMPS NECESSAIRES'!$D$14,U$7=5,'CHAMPS NECESSAIRES'!$D$14)</f>
        <v>0.25000000000000006</v>
      </c>
      <c r="V16" s="94" cm="1">
        <f t="array" ref="V16">_xlfn.IFS(V$7=6," ",V$7=7," ",V$7=1,'CHAMPS NECESSAIRES'!$D$14,V$7=2,'CHAMPS NECESSAIRES'!$D$14,V$7=3,'CHAMPS NECESSAIRES'!$D$14,V$7=4,'CHAMPS NECESSAIRES'!$D$14,V$7=5,'CHAMPS NECESSAIRES'!$D$14)</f>
        <v>0.25000000000000006</v>
      </c>
      <c r="W16" s="94" cm="1">
        <f t="array" ref="W16">_xlfn.IFS(W$7=6," ",W$7=7," ",W$7=1,'CHAMPS NECESSAIRES'!$D$14,W$7=2,'CHAMPS NECESSAIRES'!$D$14,W$7=3,'CHAMPS NECESSAIRES'!$D$14,W$7=4,'CHAMPS NECESSAIRES'!$D$14,W$7=5,'CHAMPS NECESSAIRES'!$D$14)</f>
        <v>0.25000000000000006</v>
      </c>
      <c r="X16" s="94" cm="1">
        <f t="array" ref="X16">_xlfn.IFS(X$7=6," ",X$7=7," ",X$7=1,'CHAMPS NECESSAIRES'!$D$14,X$7=2,'CHAMPS NECESSAIRES'!$D$14,X$7=3,'CHAMPS NECESSAIRES'!$D$14,X$7=4,'CHAMPS NECESSAIRES'!$D$14,X$7=5,'CHAMPS NECESSAIRES'!$D$14)</f>
        <v>0.25000000000000006</v>
      </c>
      <c r="Y16" s="94" t="str" cm="1">
        <f t="array" ref="Y16">_xlfn.IFS(Y$7=6," ",Y$7=7," ",Y$7=1,'CHAMPS NECESSAIRES'!$D$14,Y$7=2,'CHAMPS NECESSAIRES'!$D$14,Y$7=3,'CHAMPS NECESSAIRES'!$D$14,Y$7=4,'CHAMPS NECESSAIRES'!$D$14,Y$7=5,'CHAMPS NECESSAIRES'!$D$14)</f>
        <v xml:space="preserve"> </v>
      </c>
      <c r="Z16" s="94" t="str" cm="1">
        <f t="array" ref="Z16">_xlfn.IFS(Z$7=6," ",Z$7=7," ",Z$7=1,'CHAMPS NECESSAIRES'!$D$14,Z$7=2,'CHAMPS NECESSAIRES'!$D$14,Z$7=3,'CHAMPS NECESSAIRES'!$D$14,Z$7=4,'CHAMPS NECESSAIRES'!$D$14,Z$7=5,'CHAMPS NECESSAIRES'!$D$14)</f>
        <v xml:space="preserve"> </v>
      </c>
      <c r="AA16" s="94" cm="1">
        <f t="array" ref="AA16">_xlfn.IFS(AA$7=6," ",AA$7=7," ",AA$7=1,'CHAMPS NECESSAIRES'!$D$14,AA$7=2,'CHAMPS NECESSAIRES'!$D$14,AA$7=3,'CHAMPS NECESSAIRES'!$D$14,AA$7=4,'CHAMPS NECESSAIRES'!$D$14,AA$7=5,'CHAMPS NECESSAIRES'!$D$14)</f>
        <v>0.25000000000000006</v>
      </c>
      <c r="AB16" s="94" cm="1">
        <f t="array" ref="AB16">_xlfn.IFS(AB$7=6," ",AB$7=7," ",AB$7=1,'CHAMPS NECESSAIRES'!$D$14,AB$7=2,'CHAMPS NECESSAIRES'!$D$14,AB$7=3,'CHAMPS NECESSAIRES'!$D$14,AB$7=4,'CHAMPS NECESSAIRES'!$D$14,AB$7=5,'CHAMPS NECESSAIRES'!$D$14)</f>
        <v>0.25000000000000006</v>
      </c>
      <c r="AC16" s="94" cm="1">
        <f t="array" ref="AC16">_xlfn.IFS(AC$7=6," ",AC$7=7," ",AC$7=1,'CHAMPS NECESSAIRES'!$D$14,AC$7=2,'CHAMPS NECESSAIRES'!$D$14,AC$7=3,'CHAMPS NECESSAIRES'!$D$14,AC$7=4,'CHAMPS NECESSAIRES'!$D$14,AC$7=5,'CHAMPS NECESSAIRES'!$D$14)</f>
        <v>0.25000000000000006</v>
      </c>
      <c r="AD16" s="94" cm="1">
        <f t="array" ref="AD16">_xlfn.IFS(AD$7=6," ",AD$7=7," ",AD$7=1,'CHAMPS NECESSAIRES'!$D$14,AD$7=2,'CHAMPS NECESSAIRES'!$D$14,AD$7=3,'CHAMPS NECESSAIRES'!$D$14,AD$7=4,'CHAMPS NECESSAIRES'!$D$14,AD$7=5,'CHAMPS NECESSAIRES'!$D$14)</f>
        <v>0.25000000000000006</v>
      </c>
      <c r="AE16" s="94" cm="1">
        <f t="array" ref="AE16">_xlfn.IFS(AE$7=6," ",AE$7=7," ",AE$7=1,'CHAMPS NECESSAIRES'!$D$14,AE$7=2,'CHAMPS NECESSAIRES'!$D$14,AE$7=3,'CHAMPS NECESSAIRES'!$D$14,AE$7=4,'CHAMPS NECESSAIRES'!$D$14,AE$7=5,'CHAMPS NECESSAIRES'!$D$14)</f>
        <v>0.25000000000000006</v>
      </c>
      <c r="AF16" s="94" t="str" cm="1">
        <f t="array" ref="AF16">_xlfn.IFS(AF$7=6," ",AF$7=7," ",AF$7=1,'CHAMPS NECESSAIRES'!$D$14,AF$7=2,'CHAMPS NECESSAIRES'!$D$14,AF$7=3,'CHAMPS NECESSAIRES'!$D$14,AF$7=4,'CHAMPS NECESSAIRES'!$D$14,AF$7=5,'CHAMPS NECESSAIRES'!$D$14)</f>
        <v xml:space="preserve"> </v>
      </c>
      <c r="AG16" s="94" t="str" cm="1">
        <f t="array" ref="AG16">_xlfn.IFS(AG$7=6," ",AG$7=7," ",AG$7=1,'CHAMPS NECESSAIRES'!$D$14,AG$7=2,'CHAMPS NECESSAIRES'!$D$14,AG$7=3,'CHAMPS NECESSAIRES'!$D$14,AG$7=4,'CHAMPS NECESSAIRES'!$D$14,AG$7=5,'CHAMPS NECESSAIRES'!$D$14)</f>
        <v xml:space="preserve"> </v>
      </c>
      <c r="AH16" s="94" cm="1">
        <f t="array" ref="AH16">_xlfn.IFS(AH$7=6," ",AH$7=7," ",AH$7=1,'CHAMPS NECESSAIRES'!$D$14,AH$7=2,'CHAMPS NECESSAIRES'!$D$14,AH$7=3,'CHAMPS NECESSAIRES'!$D$14,AH$7=4,'CHAMPS NECESSAIRES'!$D$14,AH$7=5,'CHAMPS NECESSAIRES'!$D$14)</f>
        <v>0.25000000000000006</v>
      </c>
      <c r="AI16" s="94" cm="1">
        <f t="array" ref="AI16">_xlfn.IFS(AI$7=6," ",AI$7=7," ",AI$7=1,'CHAMPS NECESSAIRES'!$D$14,AI$7=2,'CHAMPS NECESSAIRES'!$D$14,AI$7=3,'CHAMPS NECESSAIRES'!$D$14,AI$7=4,'CHAMPS NECESSAIRES'!$D$14,AI$7=5,'CHAMPS NECESSAIRES'!$D$14)</f>
        <v>0.25000000000000006</v>
      </c>
      <c r="AJ16" s="94" cm="1">
        <f t="array" ref="AJ16">_xlfn.IFS(AJ$7=6," ",AJ$7=7," ",AJ$7=1,'CHAMPS NECESSAIRES'!$D$14,AJ$7=2,'CHAMPS NECESSAIRES'!$D$14,AJ$7=3,'CHAMPS NECESSAIRES'!$D$14,AJ$7=4,'CHAMPS NECESSAIRES'!$D$14,AJ$7=5,'CHAMPS NECESSAIRES'!$D$14)</f>
        <v>0.25000000000000006</v>
      </c>
      <c r="AK16" s="4">
        <f t="shared" si="4"/>
        <v>120.00000000000001</v>
      </c>
      <c r="AL16" s="5">
        <f t="shared" si="10"/>
        <v>5.0000000000000009</v>
      </c>
      <c r="AM16" s="26">
        <f t="shared" si="6"/>
        <v>5.7500000000000009</v>
      </c>
      <c r="AN16" s="27">
        <f t="shared" si="7"/>
        <v>1.4375000000000002</v>
      </c>
      <c r="AO16" s="28">
        <f t="shared" si="8"/>
        <v>34.500000000000007</v>
      </c>
      <c r="AP16" s="72">
        <f t="shared" si="9"/>
        <v>32.775000000000006</v>
      </c>
      <c r="AQ16" s="17">
        <f t="shared" si="3"/>
        <v>32</v>
      </c>
      <c r="AR16" s="18" t="s">
        <v>86</v>
      </c>
      <c r="AS16" s="32"/>
      <c r="AT16" s="32"/>
      <c r="AU16" s="32"/>
      <c r="AV16" s="32"/>
      <c r="AW16" s="32"/>
      <c r="AX16" s="32"/>
      <c r="AY16" s="32"/>
      <c r="AZ16" s="32"/>
      <c r="BA16" s="32"/>
    </row>
    <row r="17" spans="1:53" ht="15" thickBot="1" x14ac:dyDescent="0.4">
      <c r="A17" s="32"/>
      <c r="B17" s="52" t="s">
        <v>85</v>
      </c>
      <c r="C17" s="16" t="s">
        <v>85</v>
      </c>
      <c r="D17" s="52" t="s">
        <v>57</v>
      </c>
      <c r="E17" s="52" t="s">
        <v>62</v>
      </c>
      <c r="F17" s="94" cm="1">
        <f t="array" ref="F17">_xlfn.IFS(F$7=6," ",F$7=7," ",F$7=1,'CHAMPS NECESSAIRES'!$D$14,F$7=2,'CHAMPS NECESSAIRES'!$D$14,F$7=3,'CHAMPS NECESSAIRES'!$D$14,F$7=4,'CHAMPS NECESSAIRES'!$D$14,F$7=5,'CHAMPS NECESSAIRES'!$D$14)</f>
        <v>0.25000000000000006</v>
      </c>
      <c r="G17" s="94" cm="1">
        <f t="array" ref="G17">_xlfn.IFS(G$7=6," ",G$7=7," ",G$7=1,'CHAMPS NECESSAIRES'!$D$14,G$7=2,'CHAMPS NECESSAIRES'!$D$14,G$7=3,'CHAMPS NECESSAIRES'!$D$14,G$7=4,'CHAMPS NECESSAIRES'!$D$14,G$7=5,'CHAMPS NECESSAIRES'!$D$14)</f>
        <v>0.25000000000000006</v>
      </c>
      <c r="H17" s="94" cm="1">
        <f t="array" ref="H17">_xlfn.IFS(H$7=6," ",H$7=7," ",H$7=1,'CHAMPS NECESSAIRES'!$D$14,H$7=2,'CHAMPS NECESSAIRES'!$D$14,H$7=3,'CHAMPS NECESSAIRES'!$D$14,H$7=4,'CHAMPS NECESSAIRES'!$D$14,H$7=5,'CHAMPS NECESSAIRES'!$D$14)</f>
        <v>0.25000000000000006</v>
      </c>
      <c r="I17" s="94" cm="1">
        <f t="array" ref="I17">_xlfn.IFS(I$7=6," ",I$7=7," ",I$7=1,'CHAMPS NECESSAIRES'!$D$14,I$7=2,'CHAMPS NECESSAIRES'!$D$14,I$7=3,'CHAMPS NECESSAIRES'!$D$14,I$7=4,'CHAMPS NECESSAIRES'!$D$14,I$7=5,'CHAMPS NECESSAIRES'!$D$14)</f>
        <v>0.25000000000000006</v>
      </c>
      <c r="J17" s="94" cm="1">
        <f t="array" ref="J17">_xlfn.IFS(J$7=6," ",J$7=7," ",J$7=1,'CHAMPS NECESSAIRES'!$D$14,J$7=2,'CHAMPS NECESSAIRES'!$D$14,J$7=3,'CHAMPS NECESSAIRES'!$D$14,J$7=4,'CHAMPS NECESSAIRES'!$D$14,J$7=5,'CHAMPS NECESSAIRES'!$D$14)</f>
        <v>0.25000000000000006</v>
      </c>
      <c r="K17" s="94" t="str" cm="1">
        <f t="array" ref="K17">_xlfn.IFS(K$7=6," ",K$7=7," ",K$7=1,'CHAMPS NECESSAIRES'!$D$14,K$7=2,'CHAMPS NECESSAIRES'!$D$14,K$7=3,'CHAMPS NECESSAIRES'!$D$14,K$7=4,'CHAMPS NECESSAIRES'!$D$14,K$7=5,'CHAMPS NECESSAIRES'!$D$14)</f>
        <v xml:space="preserve"> </v>
      </c>
      <c r="L17" s="94" t="str" cm="1">
        <f t="array" ref="L17">_xlfn.IFS(L$7=6," ",L$7=7," ",L$7=1,'CHAMPS NECESSAIRES'!$D$14,L$7=2,'CHAMPS NECESSAIRES'!$D$14,L$7=3,'CHAMPS NECESSAIRES'!$D$14,L$7=4,'CHAMPS NECESSAIRES'!$D$14,L$7=5,'CHAMPS NECESSAIRES'!$D$14)</f>
        <v xml:space="preserve"> </v>
      </c>
      <c r="M17" s="94" cm="1">
        <f t="array" ref="M17">_xlfn.IFS(M$7=6," ",M$7=7," ",M$7=1,'CHAMPS NECESSAIRES'!$D$14,M$7=2,'CHAMPS NECESSAIRES'!$D$14,M$7=3,'CHAMPS NECESSAIRES'!$D$14,M$7=4,'CHAMPS NECESSAIRES'!$D$14,M$7=5,'CHAMPS NECESSAIRES'!$D$14)</f>
        <v>0.25000000000000006</v>
      </c>
      <c r="N17" s="94" cm="1">
        <f t="array" ref="N17">_xlfn.IFS(N$7=6," ",N$7=7," ",N$7=1,'CHAMPS NECESSAIRES'!$D$14,N$7=2,'CHAMPS NECESSAIRES'!$D$14,N$7=3,'CHAMPS NECESSAIRES'!$D$14,N$7=4,'CHAMPS NECESSAIRES'!$D$14,N$7=5,'CHAMPS NECESSAIRES'!$D$14)</f>
        <v>0.25000000000000006</v>
      </c>
      <c r="O17" s="94" cm="1">
        <f t="array" ref="O17">_xlfn.IFS(O$7=6," ",O$7=7," ",O$7=1,'CHAMPS NECESSAIRES'!$D$14,O$7=2,'CHAMPS NECESSAIRES'!$D$14,O$7=3,'CHAMPS NECESSAIRES'!$D$14,O$7=4,'CHAMPS NECESSAIRES'!$D$14,O$7=5,'CHAMPS NECESSAIRES'!$D$14)</f>
        <v>0.25000000000000006</v>
      </c>
      <c r="P17" s="94" cm="1">
        <f t="array" ref="P17">_xlfn.IFS(P$7=6," ",P$7=7," ",P$7=1,'CHAMPS NECESSAIRES'!$D$14,P$7=2,'CHAMPS NECESSAIRES'!$D$14,P$7=3,'CHAMPS NECESSAIRES'!$D$14,P$7=4,'CHAMPS NECESSAIRES'!$D$14,P$7=5,'CHAMPS NECESSAIRES'!$D$14)</f>
        <v>0.25000000000000006</v>
      </c>
      <c r="Q17" s="94" cm="1">
        <f t="array" ref="Q17">_xlfn.IFS(Q$7=6," ",Q$7=7," ",Q$7=1,'CHAMPS NECESSAIRES'!$D$14,Q$7=2,'CHAMPS NECESSAIRES'!$D$14,Q$7=3,'CHAMPS NECESSAIRES'!$D$14,Q$7=4,'CHAMPS NECESSAIRES'!$D$14,Q$7=5,'CHAMPS NECESSAIRES'!$D$14)</f>
        <v>0.25000000000000006</v>
      </c>
      <c r="R17" s="94" t="str" cm="1">
        <f t="array" ref="R17">_xlfn.IFS(R$7=6," ",R$7=7," ",R$7=1,'CHAMPS NECESSAIRES'!$D$14,R$7=2,'CHAMPS NECESSAIRES'!$D$14,R$7=3,'CHAMPS NECESSAIRES'!$D$14,R$7=4,'CHAMPS NECESSAIRES'!$D$14,R$7=5,'CHAMPS NECESSAIRES'!$D$14)</f>
        <v xml:space="preserve"> </v>
      </c>
      <c r="S17" s="94" t="str" cm="1">
        <f t="array" ref="S17">_xlfn.IFS(S$7=6," ",S$7=7," ",S$7=1,'CHAMPS NECESSAIRES'!$D$14,S$7=2,'CHAMPS NECESSAIRES'!$D$14,S$7=3,'CHAMPS NECESSAIRES'!$D$14,S$7=4,'CHAMPS NECESSAIRES'!$D$14,S$7=5,'CHAMPS NECESSAIRES'!$D$14)</f>
        <v xml:space="preserve"> </v>
      </c>
      <c r="T17" s="94" cm="1">
        <f t="array" ref="T17">_xlfn.IFS(T$7=6," ",T$7=7," ",T$7=1,'CHAMPS NECESSAIRES'!$D$14,T$7=2,'CHAMPS NECESSAIRES'!$D$14,T$7=3,'CHAMPS NECESSAIRES'!$D$14,T$7=4,'CHAMPS NECESSAIRES'!$D$14,T$7=5,'CHAMPS NECESSAIRES'!$D$14)</f>
        <v>0.25000000000000006</v>
      </c>
      <c r="U17" s="94" cm="1">
        <f t="array" ref="U17">_xlfn.IFS(U$7=6," ",U$7=7," ",U$7=1,'CHAMPS NECESSAIRES'!$D$14,U$7=2,'CHAMPS NECESSAIRES'!$D$14,U$7=3,'CHAMPS NECESSAIRES'!$D$14,U$7=4,'CHAMPS NECESSAIRES'!$D$14,U$7=5,'CHAMPS NECESSAIRES'!$D$14)</f>
        <v>0.25000000000000006</v>
      </c>
      <c r="V17" s="94" cm="1">
        <f t="array" ref="V17">_xlfn.IFS(V$7=6," ",V$7=7," ",V$7=1,'CHAMPS NECESSAIRES'!$D$14,V$7=2,'CHAMPS NECESSAIRES'!$D$14,V$7=3,'CHAMPS NECESSAIRES'!$D$14,V$7=4,'CHAMPS NECESSAIRES'!$D$14,V$7=5,'CHAMPS NECESSAIRES'!$D$14)</f>
        <v>0.25000000000000006</v>
      </c>
      <c r="W17" s="94" cm="1">
        <f t="array" ref="W17">_xlfn.IFS(W$7=6," ",W$7=7," ",W$7=1,'CHAMPS NECESSAIRES'!$D$14,W$7=2,'CHAMPS NECESSAIRES'!$D$14,W$7=3,'CHAMPS NECESSAIRES'!$D$14,W$7=4,'CHAMPS NECESSAIRES'!$D$14,W$7=5,'CHAMPS NECESSAIRES'!$D$14)</f>
        <v>0.25000000000000006</v>
      </c>
      <c r="X17" s="94" cm="1">
        <f t="array" ref="X17">_xlfn.IFS(X$7=6," ",X$7=7," ",X$7=1,'CHAMPS NECESSAIRES'!$D$14,X$7=2,'CHAMPS NECESSAIRES'!$D$14,X$7=3,'CHAMPS NECESSAIRES'!$D$14,X$7=4,'CHAMPS NECESSAIRES'!$D$14,X$7=5,'CHAMPS NECESSAIRES'!$D$14)</f>
        <v>0.25000000000000006</v>
      </c>
      <c r="Y17" s="94" t="str" cm="1">
        <f t="array" ref="Y17">_xlfn.IFS(Y$7=6," ",Y$7=7," ",Y$7=1,'CHAMPS NECESSAIRES'!$D$14,Y$7=2,'CHAMPS NECESSAIRES'!$D$14,Y$7=3,'CHAMPS NECESSAIRES'!$D$14,Y$7=4,'CHAMPS NECESSAIRES'!$D$14,Y$7=5,'CHAMPS NECESSAIRES'!$D$14)</f>
        <v xml:space="preserve"> </v>
      </c>
      <c r="Z17" s="94" t="str" cm="1">
        <f t="array" ref="Z17">_xlfn.IFS(Z$7=6," ",Z$7=7," ",Z$7=1,'CHAMPS NECESSAIRES'!$D$14,Z$7=2,'CHAMPS NECESSAIRES'!$D$14,Z$7=3,'CHAMPS NECESSAIRES'!$D$14,Z$7=4,'CHAMPS NECESSAIRES'!$D$14,Z$7=5,'CHAMPS NECESSAIRES'!$D$14)</f>
        <v xml:space="preserve"> </v>
      </c>
      <c r="AA17" s="94" cm="1">
        <f t="array" ref="AA17">_xlfn.IFS(AA$7=6," ",AA$7=7," ",AA$7=1,'CHAMPS NECESSAIRES'!$D$14,AA$7=2,'CHAMPS NECESSAIRES'!$D$14,AA$7=3,'CHAMPS NECESSAIRES'!$D$14,AA$7=4,'CHAMPS NECESSAIRES'!$D$14,AA$7=5,'CHAMPS NECESSAIRES'!$D$14)</f>
        <v>0.25000000000000006</v>
      </c>
      <c r="AB17" s="94" cm="1">
        <f t="array" ref="AB17">_xlfn.IFS(AB$7=6," ",AB$7=7," ",AB$7=1,'CHAMPS NECESSAIRES'!$D$14,AB$7=2,'CHAMPS NECESSAIRES'!$D$14,AB$7=3,'CHAMPS NECESSAIRES'!$D$14,AB$7=4,'CHAMPS NECESSAIRES'!$D$14,AB$7=5,'CHAMPS NECESSAIRES'!$D$14)</f>
        <v>0.25000000000000006</v>
      </c>
      <c r="AC17" s="94" cm="1">
        <f t="array" ref="AC17">_xlfn.IFS(AC$7=6," ",AC$7=7," ",AC$7=1,'CHAMPS NECESSAIRES'!$D$14,AC$7=2,'CHAMPS NECESSAIRES'!$D$14,AC$7=3,'CHAMPS NECESSAIRES'!$D$14,AC$7=4,'CHAMPS NECESSAIRES'!$D$14,AC$7=5,'CHAMPS NECESSAIRES'!$D$14)</f>
        <v>0.25000000000000006</v>
      </c>
      <c r="AD17" s="94" cm="1">
        <f t="array" ref="AD17">_xlfn.IFS(AD$7=6," ",AD$7=7," ",AD$7=1,'CHAMPS NECESSAIRES'!$D$14,AD$7=2,'CHAMPS NECESSAIRES'!$D$14,AD$7=3,'CHAMPS NECESSAIRES'!$D$14,AD$7=4,'CHAMPS NECESSAIRES'!$D$14,AD$7=5,'CHAMPS NECESSAIRES'!$D$14)</f>
        <v>0.25000000000000006</v>
      </c>
      <c r="AE17" s="94" cm="1">
        <f t="array" ref="AE17">_xlfn.IFS(AE$7=6," ",AE$7=7," ",AE$7=1,'CHAMPS NECESSAIRES'!$D$14,AE$7=2,'CHAMPS NECESSAIRES'!$D$14,AE$7=3,'CHAMPS NECESSAIRES'!$D$14,AE$7=4,'CHAMPS NECESSAIRES'!$D$14,AE$7=5,'CHAMPS NECESSAIRES'!$D$14)</f>
        <v>0.25000000000000006</v>
      </c>
      <c r="AF17" s="94" t="str" cm="1">
        <f t="array" ref="AF17">_xlfn.IFS(AF$7=6," ",AF$7=7," ",AF$7=1,'CHAMPS NECESSAIRES'!$D$14,AF$7=2,'CHAMPS NECESSAIRES'!$D$14,AF$7=3,'CHAMPS NECESSAIRES'!$D$14,AF$7=4,'CHAMPS NECESSAIRES'!$D$14,AF$7=5,'CHAMPS NECESSAIRES'!$D$14)</f>
        <v xml:space="preserve"> </v>
      </c>
      <c r="AG17" s="94" t="str" cm="1">
        <f t="array" ref="AG17">_xlfn.IFS(AG$7=6," ",AG$7=7," ",AG$7=1,'CHAMPS NECESSAIRES'!$D$14,AG$7=2,'CHAMPS NECESSAIRES'!$D$14,AG$7=3,'CHAMPS NECESSAIRES'!$D$14,AG$7=4,'CHAMPS NECESSAIRES'!$D$14,AG$7=5,'CHAMPS NECESSAIRES'!$D$14)</f>
        <v xml:space="preserve"> </v>
      </c>
      <c r="AH17" s="94" cm="1">
        <f t="array" ref="AH17">_xlfn.IFS(AH$7=6," ",AH$7=7," ",AH$7=1,'CHAMPS NECESSAIRES'!$D$14,AH$7=2,'CHAMPS NECESSAIRES'!$D$14,AH$7=3,'CHAMPS NECESSAIRES'!$D$14,AH$7=4,'CHAMPS NECESSAIRES'!$D$14,AH$7=5,'CHAMPS NECESSAIRES'!$D$14)</f>
        <v>0.25000000000000006</v>
      </c>
      <c r="AI17" s="94" cm="1">
        <f t="array" ref="AI17">_xlfn.IFS(AI$7=6," ",AI$7=7," ",AI$7=1,'CHAMPS NECESSAIRES'!$D$14,AI$7=2,'CHAMPS NECESSAIRES'!$D$14,AI$7=3,'CHAMPS NECESSAIRES'!$D$14,AI$7=4,'CHAMPS NECESSAIRES'!$D$14,AI$7=5,'CHAMPS NECESSAIRES'!$D$14)</f>
        <v>0.25000000000000006</v>
      </c>
      <c r="AJ17" s="94" cm="1">
        <f t="array" ref="AJ17">_xlfn.IFS(AJ$7=6," ",AJ$7=7," ",AJ$7=1,'CHAMPS NECESSAIRES'!$D$14,AJ$7=2,'CHAMPS NECESSAIRES'!$D$14,AJ$7=3,'CHAMPS NECESSAIRES'!$D$14,AJ$7=4,'CHAMPS NECESSAIRES'!$D$14,AJ$7=5,'CHAMPS NECESSAIRES'!$D$14)</f>
        <v>0.25000000000000006</v>
      </c>
      <c r="AK17" s="4">
        <f t="shared" si="4"/>
        <v>120.00000000000001</v>
      </c>
      <c r="AL17" s="5">
        <f t="shared" si="10"/>
        <v>5.0000000000000009</v>
      </c>
      <c r="AM17" s="29">
        <f t="shared" si="6"/>
        <v>5.7500000000000009</v>
      </c>
      <c r="AN17" s="30">
        <f t="shared" si="7"/>
        <v>1.4375000000000002</v>
      </c>
      <c r="AO17" s="31">
        <f t="shared" si="8"/>
        <v>34.500000000000007</v>
      </c>
      <c r="AP17" s="73">
        <f t="shared" si="9"/>
        <v>32.775000000000006</v>
      </c>
      <c r="AQ17" s="19">
        <f t="shared" si="3"/>
        <v>32</v>
      </c>
      <c r="AR17" s="20" t="s">
        <v>86</v>
      </c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53" x14ac:dyDescent="0.35">
      <c r="A18" s="32"/>
      <c r="B18" s="32"/>
      <c r="C18" s="32"/>
      <c r="D18" s="32"/>
      <c r="E18" s="3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63"/>
      <c r="AN18" s="63"/>
      <c r="AO18" s="63"/>
      <c r="AP18" s="63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1:53" x14ac:dyDescent="0.35">
      <c r="A19" s="32"/>
      <c r="B19" s="32"/>
      <c r="C19" s="32"/>
      <c r="D19" s="32"/>
      <c r="E19" s="38"/>
      <c r="F19" s="62"/>
      <c r="G19" s="62"/>
      <c r="H19" s="62"/>
      <c r="I19" s="64"/>
      <c r="J19" s="62"/>
      <c r="K19" s="62"/>
      <c r="L19" s="87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63"/>
      <c r="AN19" s="63"/>
      <c r="AO19" s="63"/>
      <c r="AP19" s="63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53" x14ac:dyDescent="0.35">
      <c r="A20" s="32"/>
      <c r="B20" s="32"/>
      <c r="C20" s="32"/>
      <c r="D20" s="32"/>
      <c r="E20" s="38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63"/>
      <c r="AN20" s="63"/>
      <c r="AO20" s="63"/>
      <c r="AP20" s="63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x14ac:dyDescent="0.35">
      <c r="A21" s="32"/>
      <c r="B21" s="32"/>
      <c r="C21" s="32"/>
      <c r="D21" s="32"/>
      <c r="E21" s="38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63"/>
      <c r="AN21" s="63"/>
      <c r="AO21" s="63"/>
      <c r="AP21" s="63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</row>
    <row r="22" spans="1:53" x14ac:dyDescent="0.35">
      <c r="A22" s="32"/>
      <c r="B22" s="32"/>
      <c r="C22" s="32"/>
      <c r="D22" s="32"/>
      <c r="E22" s="38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63"/>
      <c r="AN22" s="63"/>
      <c r="AO22" s="63"/>
      <c r="AP22" s="63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</row>
    <row r="23" spans="1:53" x14ac:dyDescent="0.35">
      <c r="A23" s="32"/>
      <c r="B23" s="32"/>
      <c r="C23" s="32"/>
      <c r="D23" s="32"/>
      <c r="E23" s="3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63"/>
      <c r="AN23" s="63"/>
      <c r="AO23" s="63"/>
      <c r="AP23" s="63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</row>
    <row r="24" spans="1:53" x14ac:dyDescent="0.35">
      <c r="A24" s="32"/>
      <c r="B24" s="32"/>
      <c r="C24" s="32"/>
      <c r="D24" s="32"/>
      <c r="E24" s="38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63"/>
      <c r="AN24" s="63"/>
      <c r="AO24" s="63"/>
      <c r="AP24" s="63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</row>
    <row r="25" spans="1:53" x14ac:dyDescent="0.35">
      <c r="A25" s="32"/>
      <c r="B25" s="32"/>
      <c r="C25" s="32"/>
      <c r="D25" s="32"/>
      <c r="E25" s="38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63"/>
      <c r="AN25" s="63"/>
      <c r="AO25" s="63"/>
      <c r="AP25" s="63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</row>
    <row r="26" spans="1:53" x14ac:dyDescent="0.35">
      <c r="A26" s="32"/>
      <c r="B26" s="32"/>
      <c r="C26" s="32"/>
      <c r="D26" s="32"/>
      <c r="E26" s="38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63"/>
      <c r="AN26" s="63"/>
      <c r="AO26" s="63"/>
      <c r="AP26" s="63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</row>
    <row r="27" spans="1:53" x14ac:dyDescent="0.35">
      <c r="A27" s="32"/>
      <c r="B27" s="32"/>
      <c r="C27" s="32"/>
      <c r="D27" s="32"/>
      <c r="E27" s="38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63"/>
      <c r="AN27" s="63"/>
      <c r="AO27" s="63"/>
      <c r="AP27" s="63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</row>
    <row r="28" spans="1:53" x14ac:dyDescent="0.35">
      <c r="A28" s="32"/>
      <c r="B28" s="32"/>
      <c r="C28" s="32"/>
      <c r="D28" s="32"/>
      <c r="E28" s="38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63"/>
      <c r="AN28" s="63"/>
      <c r="AO28" s="63"/>
      <c r="AP28" s="63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</row>
    <row r="29" spans="1:53" x14ac:dyDescent="0.35">
      <c r="A29" s="32"/>
      <c r="B29" s="32"/>
      <c r="C29" s="32"/>
      <c r="D29" s="32"/>
      <c r="E29" s="38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63"/>
      <c r="AN29" s="63"/>
      <c r="AO29" s="63"/>
      <c r="AP29" s="63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</row>
    <row r="30" spans="1:53" x14ac:dyDescent="0.35">
      <c r="A30" s="32"/>
      <c r="B30" s="32"/>
      <c r="C30" s="32"/>
      <c r="D30" s="32"/>
      <c r="E30" s="38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63"/>
      <c r="AN30" s="63"/>
      <c r="AO30" s="63"/>
      <c r="AP30" s="63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x14ac:dyDescent="0.35">
      <c r="A31" s="32"/>
      <c r="B31" s="32"/>
      <c r="C31" s="32"/>
      <c r="D31" s="32"/>
      <c r="E31" s="3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63"/>
      <c r="AN31" s="63"/>
      <c r="AO31" s="63"/>
      <c r="AP31" s="63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x14ac:dyDescent="0.35">
      <c r="A32" s="32"/>
      <c r="B32" s="32"/>
      <c r="C32" s="32"/>
      <c r="D32" s="32"/>
      <c r="E32" s="3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63"/>
      <c r="AN32" s="63"/>
      <c r="AO32" s="63"/>
      <c r="AP32" s="63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x14ac:dyDescent="0.35">
      <c r="A33" s="32"/>
      <c r="B33" s="32"/>
      <c r="C33" s="32"/>
      <c r="D33" s="32"/>
      <c r="E33" s="38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63"/>
      <c r="AN33" s="63"/>
      <c r="AO33" s="63"/>
      <c r="AP33" s="63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x14ac:dyDescent="0.35">
      <c r="A34" s="32"/>
      <c r="B34" s="32"/>
      <c r="C34" s="32"/>
      <c r="D34" s="32"/>
      <c r="E34" s="38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63"/>
      <c r="AN34" s="63"/>
      <c r="AO34" s="63"/>
      <c r="AP34" s="63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</row>
    <row r="35" spans="1:53" x14ac:dyDescent="0.35">
      <c r="A35" s="32"/>
      <c r="B35" s="32"/>
      <c r="C35" s="32"/>
      <c r="D35" s="32"/>
      <c r="E35" s="38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63"/>
      <c r="AN35" s="63"/>
      <c r="AO35" s="63"/>
      <c r="AP35" s="63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</row>
    <row r="36" spans="1:53" x14ac:dyDescent="0.35">
      <c r="A36" s="32"/>
      <c r="B36" s="32"/>
      <c r="C36" s="32"/>
      <c r="D36" s="32"/>
      <c r="E36" s="38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63"/>
      <c r="AN36" s="63"/>
      <c r="AO36" s="63"/>
      <c r="AP36" s="63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</row>
    <row r="37" spans="1:53" x14ac:dyDescent="0.35">
      <c r="A37" s="32"/>
      <c r="B37" s="32"/>
      <c r="C37" s="32"/>
      <c r="D37" s="32"/>
      <c r="E37" s="38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63"/>
      <c r="AN37" s="63"/>
      <c r="AO37" s="63"/>
      <c r="AP37" s="63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:53" x14ac:dyDescent="0.35">
      <c r="A38" s="32"/>
      <c r="B38" s="32"/>
      <c r="C38" s="32"/>
      <c r="D38" s="32"/>
      <c r="E38" s="38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63"/>
      <c r="AN38" s="63"/>
      <c r="AO38" s="63"/>
      <c r="AP38" s="63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3" x14ac:dyDescent="0.35">
      <c r="A39" s="32"/>
      <c r="B39" s="32"/>
      <c r="C39" s="32"/>
      <c r="D39" s="32"/>
      <c r="E39" s="38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63"/>
      <c r="AN39" s="63"/>
      <c r="AO39" s="63"/>
      <c r="AP39" s="63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1:53" x14ac:dyDescent="0.35">
      <c r="A40" s="32"/>
      <c r="B40" s="32"/>
      <c r="C40" s="32"/>
      <c r="D40" s="32"/>
      <c r="E40" s="38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63"/>
      <c r="AN40" s="63"/>
      <c r="AO40" s="63"/>
      <c r="AP40" s="63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</row>
    <row r="41" spans="1:53" x14ac:dyDescent="0.35">
      <c r="A41" s="32"/>
      <c r="B41" s="32"/>
      <c r="C41" s="32"/>
      <c r="D41" s="32"/>
      <c r="E41" s="38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63"/>
      <c r="AN41" s="63"/>
      <c r="AO41" s="63"/>
      <c r="AP41" s="63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</row>
    <row r="42" spans="1:53" x14ac:dyDescent="0.35">
      <c r="A42" s="32"/>
      <c r="B42" s="32"/>
      <c r="C42" s="32"/>
      <c r="D42" s="32"/>
      <c r="E42" s="38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63"/>
      <c r="AN42" s="63"/>
      <c r="AO42" s="63"/>
      <c r="AP42" s="63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3" x14ac:dyDescent="0.35">
      <c r="A43" s="32"/>
      <c r="B43" s="32"/>
      <c r="C43" s="32"/>
      <c r="D43" s="32"/>
      <c r="E43" s="38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63"/>
      <c r="AN43" s="63"/>
      <c r="AO43" s="63"/>
      <c r="AP43" s="63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</row>
    <row r="44" spans="1:53" x14ac:dyDescent="0.35">
      <c r="A44" s="32"/>
      <c r="B44" s="32"/>
      <c r="C44" s="32"/>
      <c r="D44" s="32"/>
      <c r="E44" s="38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63"/>
      <c r="AN44" s="63"/>
      <c r="AO44" s="63"/>
      <c r="AP44" s="63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</row>
    <row r="45" spans="1:53" x14ac:dyDescent="0.35">
      <c r="A45" s="32"/>
      <c r="B45" s="32"/>
      <c r="C45" s="32"/>
      <c r="D45" s="32"/>
      <c r="E45" s="38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63"/>
      <c r="AN45" s="63"/>
      <c r="AO45" s="63"/>
      <c r="AP45" s="63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46" spans="1:53" x14ac:dyDescent="0.35">
      <c r="A46" s="32"/>
      <c r="B46" s="32"/>
      <c r="C46" s="32"/>
      <c r="D46" s="32"/>
      <c r="E46" s="38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63"/>
      <c r="AN46" s="63"/>
      <c r="AO46" s="63"/>
      <c r="AP46" s="63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</row>
  </sheetData>
  <mergeCells count="19">
    <mergeCell ref="B6:C6"/>
    <mergeCell ref="F6:AJ6"/>
    <mergeCell ref="AN6:AQ7"/>
    <mergeCell ref="AQ8:AR8"/>
    <mergeCell ref="AK3:AK5"/>
    <mergeCell ref="AL3:AL5"/>
    <mergeCell ref="B4:C4"/>
    <mergeCell ref="AM4:AN4"/>
    <mergeCell ref="B5:C5"/>
    <mergeCell ref="AM5:AN5"/>
    <mergeCell ref="B1:C1"/>
    <mergeCell ref="D1:E1"/>
    <mergeCell ref="D2:E2"/>
    <mergeCell ref="F2:AJ2"/>
    <mergeCell ref="B3:C3"/>
    <mergeCell ref="F3:J3"/>
    <mergeCell ref="M3:Q3"/>
    <mergeCell ref="T3:X3"/>
    <mergeCell ref="AA3:AJ3"/>
  </mergeCells>
  <conditionalFormatting sqref="F9:AJ17">
    <cfRule type="containsBlanks" dxfId="55" priority="1">
      <formula>LEN(TRIM(F9))=0</formula>
    </cfRule>
    <cfRule type="expression" dxfId="54" priority="3">
      <formula>SI+$F$7:$AJ$7=6</formula>
    </cfRule>
  </conditionalFormatting>
  <conditionalFormatting sqref="F7">
    <cfRule type="cellIs" dxfId="53" priority="7" operator="equal">
      <formula>6</formula>
    </cfRule>
    <cfRule type="cellIs" dxfId="52" priority="9" operator="equal">
      <formula>"6;7"</formula>
    </cfRule>
  </conditionalFormatting>
  <conditionalFormatting sqref="L19">
    <cfRule type="containsText" dxfId="51" priority="8" operator="containsText" text="6;7">
      <formula>NOT(ISERROR(SEARCH("6;7",L19)))</formula>
    </cfRule>
  </conditionalFormatting>
  <conditionalFormatting sqref="G7:AJ7">
    <cfRule type="cellIs" dxfId="50" priority="5" operator="equal">
      <formula>6</formula>
    </cfRule>
    <cfRule type="cellIs" priority="6" operator="equal">
      <formula>"6;7"</formula>
    </cfRule>
  </conditionalFormatting>
  <conditionalFormatting sqref="F7:AJ7">
    <cfRule type="cellIs" dxfId="49" priority="4" operator="equal">
      <formula>7</formula>
    </cfRule>
  </conditionalFormatting>
  <conditionalFormatting sqref="F8">
    <cfRule type="expression" priority="2">
      <formula>$F$7:$AJ$7=6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Drop Down 1">
              <controlPr defaultSize="0" autoLine="0" autoPict="0">
                <anchor moveWithCells="1">
                  <from>
                    <xdr:col>1</xdr:col>
                    <xdr:colOff>654050</xdr:colOff>
                    <xdr:row>1</xdr:row>
                    <xdr:rowOff>50800</xdr:rowOff>
                  </from>
                  <to>
                    <xdr:col>2</xdr:col>
                    <xdr:colOff>552450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r:id="rId5" name="Drop Down 2">
              <controlPr defaultSize="0" autoLine="0" autoPict="0">
                <anchor moveWithCells="1">
                  <from>
                    <xdr:col>3</xdr:col>
                    <xdr:colOff>641350</xdr:colOff>
                    <xdr:row>1</xdr:row>
                    <xdr:rowOff>31750</xdr:rowOff>
                  </from>
                  <to>
                    <xdr:col>4</xdr:col>
                    <xdr:colOff>615950</xdr:colOff>
                    <xdr:row>1</xdr:row>
                    <xdr:rowOff>355600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70C239A-45D6-4A55-B23D-ADCFBEEB0512}">
          <x14:formula1>
            <xm:f>'CHAMPS NECESSAIRES'!$D$6:$F$6</xm:f>
          </x14:formula1>
          <xm:sqref>E9:E17</xm:sqref>
        </x14:dataValidation>
        <x14:dataValidation type="list" allowBlank="1" showInputMessage="1" showErrorMessage="1" xr:uid="{A410BA7C-5D7B-4CB6-AA8C-DF5DFA98BE28}">
          <x14:formula1>
            <xm:f>'CHAMPS NECESSAIRES'!$D$5:$G$5</xm:f>
          </x14:formula1>
          <xm:sqref>D9:D1048576</xm:sqref>
        </x14:dataValidation>
        <x14:dataValidation type="time" allowBlank="1" showInputMessage="1" showErrorMessage="1" xr:uid="{2C36EB30-4770-4ABC-930B-88FF8EC48FE3}">
          <x14:formula1>
            <xm:f>0</xm:f>
          </x14:formula1>
          <x14:formula2>
            <xm:f>'CHAMPS NECESSAIRES'!XED6</xm:f>
          </x14:formula2>
          <xm:sqref>F9:AJ17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EADDC-B20A-44F7-A5B6-7864841184A2}">
  <dimension ref="A1:BA46"/>
  <sheetViews>
    <sheetView topLeftCell="K1" zoomScale="77" zoomScaleNormal="77" workbookViewId="0">
      <selection activeCell="D2" sqref="D2:E2"/>
    </sheetView>
  </sheetViews>
  <sheetFormatPr baseColWidth="10" defaultColWidth="11.453125" defaultRowHeight="14.5" x14ac:dyDescent="0.35"/>
  <cols>
    <col min="2" max="2" width="16.54296875" customWidth="1"/>
    <col min="3" max="3" width="16.81640625" customWidth="1"/>
    <col min="4" max="4" width="17.7265625" customWidth="1"/>
    <col min="5" max="5" width="18.26953125" style="47" customWidth="1"/>
    <col min="6" max="23" width="4.7265625" style="1" customWidth="1"/>
    <col min="24" max="36" width="4.7265625" customWidth="1"/>
    <col min="37" max="38" width="11.453125" hidden="1" customWidth="1"/>
    <col min="39" max="39" width="11" style="21" customWidth="1"/>
    <col min="40" max="40" width="11.453125" style="21"/>
    <col min="41" max="41" width="11.453125" style="21" hidden="1" customWidth="1"/>
    <col min="42" max="42" width="9.08984375" style="21" customWidth="1"/>
    <col min="43" max="43" width="6.1796875" customWidth="1"/>
    <col min="44" max="44" width="13.453125" bestFit="1" customWidth="1"/>
  </cols>
  <sheetData>
    <row r="1" spans="1:53" ht="15" thickBot="1" x14ac:dyDescent="0.4">
      <c r="A1" s="32"/>
      <c r="B1" s="164" t="s">
        <v>104</v>
      </c>
      <c r="C1" s="165"/>
      <c r="D1" s="165" t="s">
        <v>105</v>
      </c>
      <c r="E1" s="166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7"/>
      <c r="AL1" s="57"/>
      <c r="AM1" s="58"/>
      <c r="AN1" s="58"/>
      <c r="AO1" s="58"/>
      <c r="AP1" s="58"/>
      <c r="AQ1" s="57"/>
      <c r="AR1" s="57"/>
      <c r="AS1" s="32"/>
      <c r="AT1" s="32"/>
      <c r="AU1" s="32"/>
      <c r="AV1" s="32"/>
      <c r="AW1" s="32"/>
      <c r="AX1" s="32"/>
      <c r="AY1" s="32"/>
      <c r="AZ1" s="32"/>
      <c r="BA1" s="32"/>
    </row>
    <row r="2" spans="1:53" ht="30.75" customHeight="1" thickBot="1" x14ac:dyDescent="0.6">
      <c r="A2" s="32"/>
      <c r="B2" s="97">
        <v>6</v>
      </c>
      <c r="C2" s="96">
        <v>2</v>
      </c>
      <c r="D2" s="167">
        <v>2</v>
      </c>
      <c r="E2" s="168"/>
      <c r="F2" s="169" t="s">
        <v>95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59"/>
      <c r="AL2" s="59"/>
      <c r="AM2" s="60"/>
      <c r="AN2" s="60"/>
      <c r="AO2" s="60"/>
      <c r="AP2" s="60"/>
      <c r="AQ2" s="59"/>
      <c r="AR2" s="59"/>
      <c r="AS2" s="32"/>
      <c r="AT2" s="32"/>
      <c r="AU2" s="32"/>
      <c r="AV2" s="32"/>
      <c r="AW2" s="32"/>
      <c r="AX2" s="32"/>
      <c r="AY2" s="32"/>
      <c r="AZ2" s="32"/>
      <c r="BA2" s="32"/>
    </row>
    <row r="3" spans="1:53" ht="15" thickBot="1" x14ac:dyDescent="0.4">
      <c r="A3" s="32"/>
      <c r="B3" s="171" t="s">
        <v>96</v>
      </c>
      <c r="C3" s="172"/>
      <c r="D3" s="8">
        <f>'CHAMPS NECESSAIRES'!D7</f>
        <v>0.05</v>
      </c>
      <c r="E3" s="100"/>
      <c r="F3" s="173"/>
      <c r="G3" s="174"/>
      <c r="H3" s="174"/>
      <c r="I3" s="174"/>
      <c r="J3" s="174"/>
      <c r="K3" s="102"/>
      <c r="L3" s="102"/>
      <c r="M3" s="174"/>
      <c r="N3" s="174"/>
      <c r="O3" s="174"/>
      <c r="P3" s="174"/>
      <c r="Q3" s="174"/>
      <c r="R3" s="102"/>
      <c r="S3" s="102"/>
      <c r="T3" s="174"/>
      <c r="U3" s="174"/>
      <c r="V3" s="174"/>
      <c r="W3" s="174"/>
      <c r="X3" s="174"/>
      <c r="Y3" s="102"/>
      <c r="Z3" s="102"/>
      <c r="AA3" s="175"/>
      <c r="AB3" s="175"/>
      <c r="AC3" s="175"/>
      <c r="AD3" s="175"/>
      <c r="AE3" s="175"/>
      <c r="AF3" s="175"/>
      <c r="AG3" s="175"/>
      <c r="AH3" s="175"/>
      <c r="AI3" s="175"/>
      <c r="AJ3" s="176"/>
      <c r="AK3" s="186" t="s">
        <v>75</v>
      </c>
      <c r="AL3" s="187"/>
      <c r="AM3" s="61"/>
      <c r="AN3" s="61"/>
      <c r="AO3" s="61"/>
      <c r="AP3" s="61"/>
      <c r="AQ3" s="33"/>
      <c r="AR3" s="33"/>
      <c r="AS3" s="32"/>
      <c r="AT3" s="32"/>
      <c r="AU3" s="32"/>
      <c r="AV3" s="32"/>
      <c r="AW3" s="32"/>
      <c r="AX3" s="32"/>
      <c r="AY3" s="32"/>
      <c r="AZ3" s="32"/>
      <c r="BA3" s="32"/>
    </row>
    <row r="4" spans="1:53" ht="15" thickBot="1" x14ac:dyDescent="0.4">
      <c r="A4" s="32"/>
      <c r="B4" s="188" t="s">
        <v>65</v>
      </c>
      <c r="C4" s="189"/>
      <c r="D4" s="9">
        <f>AVERAGE(F4:AJ4)</f>
        <v>6.387096774193548</v>
      </c>
      <c r="E4" s="46"/>
      <c r="F4" s="11">
        <f t="shared" ref="F4:AJ4" si="0">COUNTIF(F9:F17,"&gt;0")</f>
        <v>9</v>
      </c>
      <c r="G4" s="6">
        <f t="shared" si="0"/>
        <v>9</v>
      </c>
      <c r="H4" s="6">
        <f t="shared" si="0"/>
        <v>0</v>
      </c>
      <c r="I4" s="6">
        <f t="shared" si="0"/>
        <v>0</v>
      </c>
      <c r="J4" s="6">
        <f t="shared" si="0"/>
        <v>9</v>
      </c>
      <c r="K4" s="6">
        <f t="shared" si="0"/>
        <v>9</v>
      </c>
      <c r="L4" s="84">
        <f t="shared" si="0"/>
        <v>9</v>
      </c>
      <c r="M4" s="84">
        <f t="shared" si="0"/>
        <v>9</v>
      </c>
      <c r="N4" s="6">
        <f t="shared" si="0"/>
        <v>9</v>
      </c>
      <c r="O4" s="6">
        <f t="shared" si="0"/>
        <v>0</v>
      </c>
      <c r="P4" s="6">
        <f t="shared" si="0"/>
        <v>0</v>
      </c>
      <c r="Q4" s="84">
        <f t="shared" si="0"/>
        <v>9</v>
      </c>
      <c r="R4" s="84">
        <f t="shared" si="0"/>
        <v>9</v>
      </c>
      <c r="S4" s="84">
        <f t="shared" si="0"/>
        <v>9</v>
      </c>
      <c r="T4" s="84">
        <f t="shared" si="0"/>
        <v>9</v>
      </c>
      <c r="U4" s="6">
        <f t="shared" si="0"/>
        <v>9</v>
      </c>
      <c r="V4" s="6">
        <f t="shared" si="0"/>
        <v>0</v>
      </c>
      <c r="W4" s="6">
        <f t="shared" si="0"/>
        <v>0</v>
      </c>
      <c r="X4" s="84">
        <f t="shared" si="0"/>
        <v>9</v>
      </c>
      <c r="Y4" s="6">
        <f t="shared" si="0"/>
        <v>9</v>
      </c>
      <c r="Z4" s="6">
        <f t="shared" si="0"/>
        <v>9</v>
      </c>
      <c r="AA4" s="6">
        <f t="shared" si="0"/>
        <v>9</v>
      </c>
      <c r="AB4" s="6">
        <f t="shared" si="0"/>
        <v>9</v>
      </c>
      <c r="AC4" s="6">
        <f t="shared" si="0"/>
        <v>0</v>
      </c>
      <c r="AD4" s="6">
        <f t="shared" si="0"/>
        <v>0</v>
      </c>
      <c r="AE4" s="6">
        <f t="shared" si="0"/>
        <v>9</v>
      </c>
      <c r="AF4" s="6">
        <f t="shared" si="0"/>
        <v>9</v>
      </c>
      <c r="AG4" s="6">
        <f t="shared" si="0"/>
        <v>9</v>
      </c>
      <c r="AH4" s="6">
        <f t="shared" si="0"/>
        <v>9</v>
      </c>
      <c r="AI4" s="6">
        <f t="shared" si="0"/>
        <v>9</v>
      </c>
      <c r="AJ4" s="7">
        <f t="shared" si="0"/>
        <v>0</v>
      </c>
      <c r="AK4" s="186"/>
      <c r="AL4" s="187"/>
      <c r="AM4" s="190" t="s">
        <v>94</v>
      </c>
      <c r="AN4" s="190"/>
      <c r="AO4" s="22"/>
      <c r="AP4" s="61"/>
      <c r="AQ4" s="33"/>
      <c r="AR4" s="33"/>
      <c r="AS4" s="32"/>
      <c r="AT4" s="32"/>
      <c r="AU4" s="32"/>
      <c r="AV4" s="32"/>
      <c r="AW4" s="32"/>
      <c r="AX4" s="32"/>
      <c r="AY4" s="32"/>
      <c r="AZ4" s="32"/>
      <c r="BA4" s="32"/>
    </row>
    <row r="5" spans="1:53" ht="15" thickBot="1" x14ac:dyDescent="0.4">
      <c r="A5" s="32"/>
      <c r="B5" s="191" t="s">
        <v>76</v>
      </c>
      <c r="C5" s="192"/>
      <c r="D5" s="10">
        <f>AVERAGE(F5:AJ5)</f>
        <v>1.5967741935483872</v>
      </c>
      <c r="E5" s="46"/>
      <c r="F5" s="12">
        <f t="shared" ref="F5:AJ5" si="1">SUM(F9:F17)</f>
        <v>2.2500000000000004</v>
      </c>
      <c r="G5" s="13">
        <f t="shared" si="1"/>
        <v>2.2500000000000004</v>
      </c>
      <c r="H5" s="13">
        <f t="shared" si="1"/>
        <v>0</v>
      </c>
      <c r="I5" s="13">
        <f t="shared" si="1"/>
        <v>0</v>
      </c>
      <c r="J5" s="13">
        <f t="shared" si="1"/>
        <v>2.2500000000000004</v>
      </c>
      <c r="K5" s="13">
        <f t="shared" si="1"/>
        <v>2.2500000000000004</v>
      </c>
      <c r="L5" s="13">
        <f t="shared" si="1"/>
        <v>2.2500000000000004</v>
      </c>
      <c r="M5" s="13">
        <f t="shared" si="1"/>
        <v>2.2500000000000004</v>
      </c>
      <c r="N5" s="13">
        <f t="shared" si="1"/>
        <v>2.2500000000000004</v>
      </c>
      <c r="O5" s="13">
        <f t="shared" si="1"/>
        <v>0</v>
      </c>
      <c r="P5" s="13">
        <f t="shared" si="1"/>
        <v>0</v>
      </c>
      <c r="Q5" s="13">
        <f t="shared" si="1"/>
        <v>2.2500000000000004</v>
      </c>
      <c r="R5" s="13">
        <f t="shared" si="1"/>
        <v>2.2500000000000004</v>
      </c>
      <c r="S5" s="13">
        <f t="shared" si="1"/>
        <v>2.2500000000000004</v>
      </c>
      <c r="T5" s="13">
        <f t="shared" si="1"/>
        <v>2.2500000000000004</v>
      </c>
      <c r="U5" s="13">
        <f t="shared" si="1"/>
        <v>2.2500000000000004</v>
      </c>
      <c r="V5" s="13">
        <f t="shared" si="1"/>
        <v>0</v>
      </c>
      <c r="W5" s="13">
        <f t="shared" si="1"/>
        <v>0</v>
      </c>
      <c r="X5" s="13">
        <f t="shared" si="1"/>
        <v>2.2500000000000004</v>
      </c>
      <c r="Y5" s="13">
        <f t="shared" si="1"/>
        <v>2.2500000000000004</v>
      </c>
      <c r="Z5" s="13">
        <f t="shared" si="1"/>
        <v>2.2500000000000004</v>
      </c>
      <c r="AA5" s="13">
        <f t="shared" si="1"/>
        <v>2.2500000000000004</v>
      </c>
      <c r="AB5" s="13">
        <f t="shared" si="1"/>
        <v>2.2500000000000004</v>
      </c>
      <c r="AC5" s="13">
        <f t="shared" si="1"/>
        <v>0</v>
      </c>
      <c r="AD5" s="13">
        <f t="shared" si="1"/>
        <v>0</v>
      </c>
      <c r="AE5" s="13">
        <f t="shared" si="1"/>
        <v>2.2500000000000004</v>
      </c>
      <c r="AF5" s="13">
        <f t="shared" si="1"/>
        <v>2.2500000000000004</v>
      </c>
      <c r="AG5" s="13">
        <f t="shared" si="1"/>
        <v>2.2500000000000004</v>
      </c>
      <c r="AH5" s="13">
        <f t="shared" si="1"/>
        <v>2.2500000000000004</v>
      </c>
      <c r="AI5" s="13">
        <f t="shared" si="1"/>
        <v>2.2500000000000004</v>
      </c>
      <c r="AJ5" s="14">
        <f t="shared" si="1"/>
        <v>0</v>
      </c>
      <c r="AK5" s="186"/>
      <c r="AL5" s="187"/>
      <c r="AM5" s="193" t="s">
        <v>94</v>
      </c>
      <c r="AN5" s="193"/>
      <c r="AO5" s="22"/>
      <c r="AP5" s="61"/>
      <c r="AQ5" s="33"/>
      <c r="AR5" s="33"/>
      <c r="AS5" s="32"/>
      <c r="AT5" s="32"/>
      <c r="AU5" s="32"/>
      <c r="AV5" s="32"/>
      <c r="AW5" s="32"/>
      <c r="AX5" s="32"/>
      <c r="AY5" s="32"/>
      <c r="AZ5" s="32"/>
      <c r="BA5" s="32"/>
    </row>
    <row r="6" spans="1:53" ht="46" customHeight="1" thickBot="1" x14ac:dyDescent="0.4">
      <c r="A6" s="33"/>
      <c r="B6" s="177" t="s">
        <v>87</v>
      </c>
      <c r="C6" s="178"/>
      <c r="D6" s="48" t="s">
        <v>88</v>
      </c>
      <c r="E6" s="98" t="s">
        <v>89</v>
      </c>
      <c r="F6" s="179" t="s">
        <v>90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1"/>
      <c r="AK6" s="99"/>
      <c r="AL6" s="100"/>
      <c r="AM6" s="22"/>
      <c r="AN6" s="182" t="s">
        <v>103</v>
      </c>
      <c r="AO6" s="182"/>
      <c r="AP6" s="182"/>
      <c r="AQ6" s="182"/>
      <c r="AR6" s="33"/>
      <c r="AS6" s="32"/>
      <c r="AT6" s="32"/>
      <c r="AU6" s="32"/>
      <c r="AV6" s="32"/>
      <c r="AW6" s="32"/>
      <c r="AX6" s="32"/>
      <c r="AY6" s="32"/>
      <c r="AZ6" s="32"/>
      <c r="BA6" s="32"/>
    </row>
    <row r="7" spans="1:53" ht="15.5" customHeight="1" thickBot="1" x14ac:dyDescent="0.4">
      <c r="A7" s="32"/>
      <c r="B7" s="98"/>
      <c r="C7" s="85"/>
      <c r="D7" s="48"/>
      <c r="E7" s="98"/>
      <c r="F7" s="86">
        <f>WEEKDAY(F8)</f>
        <v>4</v>
      </c>
      <c r="G7" s="86">
        <f t="shared" ref="G7:AJ7" si="2">WEEKDAY(G8)</f>
        <v>5</v>
      </c>
      <c r="H7" s="86">
        <f t="shared" si="2"/>
        <v>6</v>
      </c>
      <c r="I7" s="86">
        <f t="shared" si="2"/>
        <v>7</v>
      </c>
      <c r="J7" s="86">
        <f t="shared" si="2"/>
        <v>1</v>
      </c>
      <c r="K7" s="86">
        <f t="shared" si="2"/>
        <v>2</v>
      </c>
      <c r="L7" s="86">
        <f t="shared" si="2"/>
        <v>3</v>
      </c>
      <c r="M7" s="86">
        <f t="shared" si="2"/>
        <v>4</v>
      </c>
      <c r="N7" s="86">
        <f t="shared" si="2"/>
        <v>5</v>
      </c>
      <c r="O7" s="86">
        <f t="shared" si="2"/>
        <v>6</v>
      </c>
      <c r="P7" s="86">
        <f t="shared" si="2"/>
        <v>7</v>
      </c>
      <c r="Q7" s="86">
        <f t="shared" si="2"/>
        <v>1</v>
      </c>
      <c r="R7" s="86">
        <f t="shared" si="2"/>
        <v>2</v>
      </c>
      <c r="S7" s="86">
        <f t="shared" si="2"/>
        <v>3</v>
      </c>
      <c r="T7" s="86">
        <f t="shared" si="2"/>
        <v>4</v>
      </c>
      <c r="U7" s="86">
        <f t="shared" si="2"/>
        <v>5</v>
      </c>
      <c r="V7" s="86">
        <f t="shared" si="2"/>
        <v>6</v>
      </c>
      <c r="W7" s="86">
        <f t="shared" si="2"/>
        <v>7</v>
      </c>
      <c r="X7" s="86">
        <f t="shared" si="2"/>
        <v>1</v>
      </c>
      <c r="Y7" s="86">
        <f t="shared" si="2"/>
        <v>2</v>
      </c>
      <c r="Z7" s="86">
        <f t="shared" si="2"/>
        <v>3</v>
      </c>
      <c r="AA7" s="86">
        <f t="shared" si="2"/>
        <v>4</v>
      </c>
      <c r="AB7" s="86">
        <f t="shared" si="2"/>
        <v>5</v>
      </c>
      <c r="AC7" s="86">
        <f t="shared" si="2"/>
        <v>6</v>
      </c>
      <c r="AD7" s="86">
        <f t="shared" si="2"/>
        <v>7</v>
      </c>
      <c r="AE7" s="86">
        <f t="shared" si="2"/>
        <v>1</v>
      </c>
      <c r="AF7" s="86">
        <f t="shared" si="2"/>
        <v>2</v>
      </c>
      <c r="AG7" s="86">
        <f t="shared" si="2"/>
        <v>3</v>
      </c>
      <c r="AH7" s="86">
        <f t="shared" si="2"/>
        <v>4</v>
      </c>
      <c r="AI7" s="86">
        <f t="shared" si="2"/>
        <v>5</v>
      </c>
      <c r="AJ7" s="86">
        <f t="shared" si="2"/>
        <v>6</v>
      </c>
      <c r="AK7" s="99"/>
      <c r="AL7" s="100"/>
      <c r="AM7" s="22"/>
      <c r="AN7" s="183"/>
      <c r="AO7" s="183"/>
      <c r="AP7" s="183"/>
      <c r="AQ7" s="183"/>
      <c r="AR7" s="33"/>
      <c r="AS7" s="32"/>
      <c r="AT7" s="32"/>
      <c r="AU7" s="32"/>
      <c r="AV7" s="32"/>
      <c r="AW7" s="32"/>
      <c r="AX7" s="32"/>
      <c r="AY7" s="32"/>
      <c r="AZ7" s="32"/>
      <c r="BA7" s="32"/>
    </row>
    <row r="8" spans="1:53" ht="51" customHeight="1" thickBot="1" x14ac:dyDescent="0.4">
      <c r="A8" s="32"/>
      <c r="B8" s="50" t="s">
        <v>77</v>
      </c>
      <c r="C8" s="49" t="s">
        <v>78</v>
      </c>
      <c r="D8" s="50" t="s">
        <v>79</v>
      </c>
      <c r="E8" s="53" t="s">
        <v>80</v>
      </c>
      <c r="F8" s="93">
        <f>DATE($C$2+2020,$B$2,1)</f>
        <v>44713</v>
      </c>
      <c r="G8" s="93">
        <f>DATE($C$2+2020,$B$2,2)</f>
        <v>44714</v>
      </c>
      <c r="H8" s="93">
        <f>DATE($C$2+2020,$B$2,3)</f>
        <v>44715</v>
      </c>
      <c r="I8" s="93">
        <f>DATE($C$2+2020,$B$2,4)</f>
        <v>44716</v>
      </c>
      <c r="J8" s="93">
        <f>DATE($C$2+2020,$B$2,5)</f>
        <v>44717</v>
      </c>
      <c r="K8" s="93">
        <f>DATE($C$2+2020,$B$2,6)</f>
        <v>44718</v>
      </c>
      <c r="L8" s="93">
        <f>DATE($C$2+2020,$B$2,7)</f>
        <v>44719</v>
      </c>
      <c r="M8" s="93">
        <f>DATE($C$2+2020,$B$2,8)</f>
        <v>44720</v>
      </c>
      <c r="N8" s="93">
        <f>DATE($C$2+2020,$B$2,9)</f>
        <v>44721</v>
      </c>
      <c r="O8" s="93">
        <f>DATE($C$2+2020,$B$2,10)</f>
        <v>44722</v>
      </c>
      <c r="P8" s="93">
        <f>DATE($C$2+2020,$B$2,11)</f>
        <v>44723</v>
      </c>
      <c r="Q8" s="93">
        <f>DATE($C$2+2020,$B$2,12)</f>
        <v>44724</v>
      </c>
      <c r="R8" s="93">
        <f>DATE($C$2+2020,$B$2,13)</f>
        <v>44725</v>
      </c>
      <c r="S8" s="93">
        <f>DATE($C$2+2020,$B$2,14)</f>
        <v>44726</v>
      </c>
      <c r="T8" s="93">
        <f>DATE($C$2+2020,$B$2,15)</f>
        <v>44727</v>
      </c>
      <c r="U8" s="93">
        <f>DATE($C$2+2020,$B$2,16)</f>
        <v>44728</v>
      </c>
      <c r="V8" s="93">
        <f>DATE($C$2+2020,$B$2,17)</f>
        <v>44729</v>
      </c>
      <c r="W8" s="93">
        <f>DATE($C$2+2020,$B$2,18)</f>
        <v>44730</v>
      </c>
      <c r="X8" s="93">
        <f>DATE($C$2+2020,$B$2,19)</f>
        <v>44731</v>
      </c>
      <c r="Y8" s="93">
        <f>DATE($C$2+2020,$B$2,20)</f>
        <v>44732</v>
      </c>
      <c r="Z8" s="93">
        <f>DATE($C$2+2020,$B$2,21)</f>
        <v>44733</v>
      </c>
      <c r="AA8" s="93">
        <f>DATE($C$2+2020,$B$2,22)</f>
        <v>44734</v>
      </c>
      <c r="AB8" s="93">
        <f>DATE($C$2+2020,$B$2,23)</f>
        <v>44735</v>
      </c>
      <c r="AC8" s="93">
        <f>DATE($C$2+2020,$B$2,24)</f>
        <v>44736</v>
      </c>
      <c r="AD8" s="93">
        <f>DATE($C$2+2020,$B$2,25)</f>
        <v>44737</v>
      </c>
      <c r="AE8" s="93">
        <f>DATE($C$2+2020,$B$2,26)</f>
        <v>44738</v>
      </c>
      <c r="AF8" s="93">
        <f>DATE($C$2+2020,$B$2,27)</f>
        <v>44739</v>
      </c>
      <c r="AG8" s="93">
        <f>DATE($C$2+2020,$B$2,28)</f>
        <v>44740</v>
      </c>
      <c r="AH8" s="93">
        <f>DATE($C$2+2020,$B$2,29)</f>
        <v>44741</v>
      </c>
      <c r="AI8" s="93">
        <f>DATE($C$2+2020,$B$2,30)</f>
        <v>44742</v>
      </c>
      <c r="AJ8" s="93">
        <f>DATE($C$2+2020,$B$2,31)</f>
        <v>44743</v>
      </c>
      <c r="AK8" s="3"/>
      <c r="AL8" s="3"/>
      <c r="AM8" s="23" t="s">
        <v>81</v>
      </c>
      <c r="AN8" s="24" t="s">
        <v>82</v>
      </c>
      <c r="AO8" s="24"/>
      <c r="AP8" s="25" t="s">
        <v>83</v>
      </c>
      <c r="AQ8" s="184" t="s">
        <v>84</v>
      </c>
      <c r="AR8" s="185"/>
      <c r="AS8" s="32"/>
      <c r="AT8" s="32"/>
      <c r="AU8" s="32"/>
      <c r="AV8" s="32"/>
      <c r="AW8" s="32"/>
      <c r="AX8" s="32"/>
      <c r="AY8" s="32"/>
      <c r="AZ8" s="32"/>
      <c r="BA8" s="32"/>
    </row>
    <row r="9" spans="1:53" x14ac:dyDescent="0.35">
      <c r="A9" s="32"/>
      <c r="B9" s="88" t="s">
        <v>85</v>
      </c>
      <c r="C9" s="89" t="s">
        <v>85</v>
      </c>
      <c r="D9" s="88" t="s">
        <v>57</v>
      </c>
      <c r="E9" s="88" t="s">
        <v>62</v>
      </c>
      <c r="F9" s="94" cm="1">
        <f t="array" ref="F9">_xlfn.IFS(F$7=6," ",F$7=7," ",F$7=1,'CHAMPS NECESSAIRES'!$D$14,F$7=2,'CHAMPS NECESSAIRES'!$D$14,F$7=3,'CHAMPS NECESSAIRES'!$D$14,F$7=4,'CHAMPS NECESSAIRES'!$D$14,F$7=5,'CHAMPS NECESSAIRES'!$D$14)</f>
        <v>0.25000000000000006</v>
      </c>
      <c r="G9" s="94" cm="1">
        <f t="array" ref="G9">_xlfn.IFS(G$7=6," ",G$7=7," ",G$7=1,'CHAMPS NECESSAIRES'!$D$14,G$7=2,'CHAMPS NECESSAIRES'!$D$14,G$7=3,'CHAMPS NECESSAIRES'!$D$14,G$7=4,'CHAMPS NECESSAIRES'!$D$14,G$7=5,'CHAMPS NECESSAIRES'!$D$14)</f>
        <v>0.25000000000000006</v>
      </c>
      <c r="H9" s="94" t="str" cm="1">
        <f t="array" ref="H9">_xlfn.IFS(H$7=6," ",H$7=7," ",H$7=1,'CHAMPS NECESSAIRES'!$D$14,H$7=2,'CHAMPS NECESSAIRES'!$D$14,H$7=3,'CHAMPS NECESSAIRES'!$D$14,H$7=4,'CHAMPS NECESSAIRES'!$D$14,H$7=5,'CHAMPS NECESSAIRES'!$D$14)</f>
        <v xml:space="preserve"> </v>
      </c>
      <c r="I9" s="94" t="str" cm="1">
        <f t="array" ref="I9">_xlfn.IFS(I$7=6," ",I$7=7," ",I$7=1,'CHAMPS NECESSAIRES'!$D$14,I$7=2,'CHAMPS NECESSAIRES'!$D$14,I$7=3,'CHAMPS NECESSAIRES'!$D$14,I$7=4,'CHAMPS NECESSAIRES'!$D$14,I$7=5,'CHAMPS NECESSAIRES'!$D$14)</f>
        <v xml:space="preserve"> </v>
      </c>
      <c r="J9" s="94" cm="1">
        <f t="array" ref="J9">_xlfn.IFS(J$7=6," ",J$7=7," ",J$7=1,'CHAMPS NECESSAIRES'!$D$14,J$7=2,'CHAMPS NECESSAIRES'!$D$14,J$7=3,'CHAMPS NECESSAIRES'!$D$14,J$7=4,'CHAMPS NECESSAIRES'!$D$14,J$7=5,'CHAMPS NECESSAIRES'!$D$14)</f>
        <v>0.25000000000000006</v>
      </c>
      <c r="K9" s="94" cm="1">
        <f t="array" ref="K9">_xlfn.IFS(K$7=6," ",K$7=7," ",K$7=1,'CHAMPS NECESSAIRES'!$D$14,K$7=2,'CHAMPS NECESSAIRES'!$D$14,K$7=3,'CHAMPS NECESSAIRES'!$D$14,K$7=4,'CHAMPS NECESSAIRES'!$D$14,K$7=5,'CHAMPS NECESSAIRES'!$D$14)</f>
        <v>0.25000000000000006</v>
      </c>
      <c r="L9" s="94" cm="1">
        <f t="array" ref="L9">_xlfn.IFS(L$7=6," ",L$7=7," ",L$7=1,'CHAMPS NECESSAIRES'!$D$14,L$7=2,'CHAMPS NECESSAIRES'!$D$14,L$7=3,'CHAMPS NECESSAIRES'!$D$14,L$7=4,'CHAMPS NECESSAIRES'!$D$14,L$7=5,'CHAMPS NECESSAIRES'!$D$14)</f>
        <v>0.25000000000000006</v>
      </c>
      <c r="M9" s="94" cm="1">
        <f t="array" ref="M9">_xlfn.IFS(M$7=6," ",M$7=7," ",M$7=1,'CHAMPS NECESSAIRES'!$D$14,M$7=2,'CHAMPS NECESSAIRES'!$D$14,M$7=3,'CHAMPS NECESSAIRES'!$D$14,M$7=4,'CHAMPS NECESSAIRES'!$D$14,M$7=5,'CHAMPS NECESSAIRES'!$D$14)</f>
        <v>0.25000000000000006</v>
      </c>
      <c r="N9" s="94" cm="1">
        <f t="array" ref="N9">_xlfn.IFS(N$7=6," ",N$7=7," ",N$7=1,'CHAMPS NECESSAIRES'!$D$14,N$7=2,'CHAMPS NECESSAIRES'!$D$14,N$7=3,'CHAMPS NECESSAIRES'!$D$14,N$7=4,'CHAMPS NECESSAIRES'!$D$14,N$7=5,'CHAMPS NECESSAIRES'!$D$14)</f>
        <v>0.25000000000000006</v>
      </c>
      <c r="O9" s="94" t="str" cm="1">
        <f t="array" ref="O9">_xlfn.IFS(O$7=6," ",O$7=7," ",O$7=1,'CHAMPS NECESSAIRES'!$D$14,O$7=2,'CHAMPS NECESSAIRES'!$D$14,O$7=3,'CHAMPS NECESSAIRES'!$D$14,O$7=4,'CHAMPS NECESSAIRES'!$D$14,O$7=5,'CHAMPS NECESSAIRES'!$D$14)</f>
        <v xml:space="preserve"> </v>
      </c>
      <c r="P9" s="94" t="str" cm="1">
        <f t="array" ref="P9">_xlfn.IFS(P$7=6," ",P$7=7," ",P$7=1,'CHAMPS NECESSAIRES'!$D$14,P$7=2,'CHAMPS NECESSAIRES'!$D$14,P$7=3,'CHAMPS NECESSAIRES'!$D$14,P$7=4,'CHAMPS NECESSAIRES'!$D$14,P$7=5,'CHAMPS NECESSAIRES'!$D$14)</f>
        <v xml:space="preserve"> </v>
      </c>
      <c r="Q9" s="94" cm="1">
        <f t="array" ref="Q9">_xlfn.IFS(Q$7=6," ",Q$7=7," ",Q$7=1,'CHAMPS NECESSAIRES'!$D$14,Q$7=2,'CHAMPS NECESSAIRES'!$D$14,Q$7=3,'CHAMPS NECESSAIRES'!$D$14,Q$7=4,'CHAMPS NECESSAIRES'!$D$14,Q$7=5,'CHAMPS NECESSAIRES'!$D$14)</f>
        <v>0.25000000000000006</v>
      </c>
      <c r="R9" s="94" cm="1">
        <f t="array" ref="R9">_xlfn.IFS(R$7=6," ",R$7=7," ",R$7=1,'CHAMPS NECESSAIRES'!$D$14,R$7=2,'CHAMPS NECESSAIRES'!$D$14,R$7=3,'CHAMPS NECESSAIRES'!$D$14,R$7=4,'CHAMPS NECESSAIRES'!$D$14,R$7=5,'CHAMPS NECESSAIRES'!$D$14)</f>
        <v>0.25000000000000006</v>
      </c>
      <c r="S9" s="94" cm="1">
        <f t="array" ref="S9">_xlfn.IFS(S$7=6," ",S$7=7," ",S$7=1,'CHAMPS NECESSAIRES'!$D$14,S$7=2,'CHAMPS NECESSAIRES'!$D$14,S$7=3,'CHAMPS NECESSAIRES'!$D$14,S$7=4,'CHAMPS NECESSAIRES'!$D$14,S$7=5,'CHAMPS NECESSAIRES'!$D$14)</f>
        <v>0.25000000000000006</v>
      </c>
      <c r="T9" s="94" cm="1">
        <f t="array" ref="T9">_xlfn.IFS(T$7=6," ",T$7=7," ",T$7=1,'CHAMPS NECESSAIRES'!$D$14,T$7=2,'CHAMPS NECESSAIRES'!$D$14,T$7=3,'CHAMPS NECESSAIRES'!$D$14,T$7=4,'CHAMPS NECESSAIRES'!$D$14,T$7=5,'CHAMPS NECESSAIRES'!$D$14)</f>
        <v>0.25000000000000006</v>
      </c>
      <c r="U9" s="94" cm="1">
        <f t="array" ref="U9">_xlfn.IFS(U$7=6," ",U$7=7," ",U$7=1,'CHAMPS NECESSAIRES'!$D$14,U$7=2,'CHAMPS NECESSAIRES'!$D$14,U$7=3,'CHAMPS NECESSAIRES'!$D$14,U$7=4,'CHAMPS NECESSAIRES'!$D$14,U$7=5,'CHAMPS NECESSAIRES'!$D$14)</f>
        <v>0.25000000000000006</v>
      </c>
      <c r="V9" s="94" t="str" cm="1">
        <f t="array" ref="V9">_xlfn.IFS(V$7=6," ",V$7=7," ",V$7=1,'CHAMPS NECESSAIRES'!$D$14,V$7=2,'CHAMPS NECESSAIRES'!$D$14,V$7=3,'CHAMPS NECESSAIRES'!$D$14,V$7=4,'CHAMPS NECESSAIRES'!$D$14,V$7=5,'CHAMPS NECESSAIRES'!$D$14)</f>
        <v xml:space="preserve"> </v>
      </c>
      <c r="W9" s="94" t="str" cm="1">
        <f t="array" ref="W9">_xlfn.IFS(W$7=6," ",W$7=7," ",W$7=1,'CHAMPS NECESSAIRES'!$D$14,W$7=2,'CHAMPS NECESSAIRES'!$D$14,W$7=3,'CHAMPS NECESSAIRES'!$D$14,W$7=4,'CHAMPS NECESSAIRES'!$D$14,W$7=5,'CHAMPS NECESSAIRES'!$D$14)</f>
        <v xml:space="preserve"> </v>
      </c>
      <c r="X9" s="94" cm="1">
        <f t="array" ref="X9">_xlfn.IFS(X$7=6," ",X$7=7," ",X$7=1,'CHAMPS NECESSAIRES'!$D$14,X$7=2,'CHAMPS NECESSAIRES'!$D$14,X$7=3,'CHAMPS NECESSAIRES'!$D$14,X$7=4,'CHAMPS NECESSAIRES'!$D$14,X$7=5,'CHAMPS NECESSAIRES'!$D$14)</f>
        <v>0.25000000000000006</v>
      </c>
      <c r="Y9" s="94" cm="1">
        <f t="array" ref="Y9">_xlfn.IFS(Y$7=6," ",Y$7=7," ",Y$7=1,'CHAMPS NECESSAIRES'!$D$14,Y$7=2,'CHAMPS NECESSAIRES'!$D$14,Y$7=3,'CHAMPS NECESSAIRES'!$D$14,Y$7=4,'CHAMPS NECESSAIRES'!$D$14,Y$7=5,'CHAMPS NECESSAIRES'!$D$14)</f>
        <v>0.25000000000000006</v>
      </c>
      <c r="Z9" s="94" cm="1">
        <f t="array" ref="Z9">_xlfn.IFS(Z$7=6," ",Z$7=7," ",Z$7=1,'CHAMPS NECESSAIRES'!$D$14,Z$7=2,'CHAMPS NECESSAIRES'!$D$14,Z$7=3,'CHAMPS NECESSAIRES'!$D$14,Z$7=4,'CHAMPS NECESSAIRES'!$D$14,Z$7=5,'CHAMPS NECESSAIRES'!$D$14)</f>
        <v>0.25000000000000006</v>
      </c>
      <c r="AA9" s="94" cm="1">
        <f t="array" ref="AA9">_xlfn.IFS(AA$7=6," ",AA$7=7," ",AA$7=1,'CHAMPS NECESSAIRES'!$D$14,AA$7=2,'CHAMPS NECESSAIRES'!$D$14,AA$7=3,'CHAMPS NECESSAIRES'!$D$14,AA$7=4,'CHAMPS NECESSAIRES'!$D$14,AA$7=5,'CHAMPS NECESSAIRES'!$D$14)</f>
        <v>0.25000000000000006</v>
      </c>
      <c r="AB9" s="94" cm="1">
        <f t="array" ref="AB9">_xlfn.IFS(AB$7=6," ",AB$7=7," ",AB$7=1,'CHAMPS NECESSAIRES'!$D$14,AB$7=2,'CHAMPS NECESSAIRES'!$D$14,AB$7=3,'CHAMPS NECESSAIRES'!$D$14,AB$7=4,'CHAMPS NECESSAIRES'!$D$14,AB$7=5,'CHAMPS NECESSAIRES'!$D$14)</f>
        <v>0.25000000000000006</v>
      </c>
      <c r="AC9" s="94" t="str" cm="1">
        <f t="array" ref="AC9">_xlfn.IFS(AC$7=6," ",AC$7=7," ",AC$7=1,'CHAMPS NECESSAIRES'!$D$14,AC$7=2,'CHAMPS NECESSAIRES'!$D$14,AC$7=3,'CHAMPS NECESSAIRES'!$D$14,AC$7=4,'CHAMPS NECESSAIRES'!$D$14,AC$7=5,'CHAMPS NECESSAIRES'!$D$14)</f>
        <v xml:space="preserve"> </v>
      </c>
      <c r="AD9" s="94" t="str" cm="1">
        <f t="array" ref="AD9">_xlfn.IFS(AD$7=6," ",AD$7=7," ",AD$7=1,'CHAMPS NECESSAIRES'!$D$14,AD$7=2,'CHAMPS NECESSAIRES'!$D$14,AD$7=3,'CHAMPS NECESSAIRES'!$D$14,AD$7=4,'CHAMPS NECESSAIRES'!$D$14,AD$7=5,'CHAMPS NECESSAIRES'!$D$14)</f>
        <v xml:space="preserve"> </v>
      </c>
      <c r="AE9" s="94" cm="1">
        <f t="array" ref="AE9">_xlfn.IFS(AE$7=6," ",AE$7=7," ",AE$7=1,'CHAMPS NECESSAIRES'!$D$14,AE$7=2,'CHAMPS NECESSAIRES'!$D$14,AE$7=3,'CHAMPS NECESSAIRES'!$D$14,AE$7=4,'CHAMPS NECESSAIRES'!$D$14,AE$7=5,'CHAMPS NECESSAIRES'!$D$14)</f>
        <v>0.25000000000000006</v>
      </c>
      <c r="AF9" s="94" cm="1">
        <f t="array" ref="AF9">_xlfn.IFS(AF$7=6," ",AF$7=7," ",AF$7=1,'CHAMPS NECESSAIRES'!$D$14,AF$7=2,'CHAMPS NECESSAIRES'!$D$14,AF$7=3,'CHAMPS NECESSAIRES'!$D$14,AF$7=4,'CHAMPS NECESSAIRES'!$D$14,AF$7=5,'CHAMPS NECESSAIRES'!$D$14)</f>
        <v>0.25000000000000006</v>
      </c>
      <c r="AG9" s="94" cm="1">
        <f t="array" ref="AG9">_xlfn.IFS(AG$7=6," ",AG$7=7," ",AG$7=1,'CHAMPS NECESSAIRES'!$D$14,AG$7=2,'CHAMPS NECESSAIRES'!$D$14,AG$7=3,'CHAMPS NECESSAIRES'!$D$14,AG$7=4,'CHAMPS NECESSAIRES'!$D$14,AG$7=5,'CHAMPS NECESSAIRES'!$D$14)</f>
        <v>0.25000000000000006</v>
      </c>
      <c r="AH9" s="94" cm="1">
        <f t="array" ref="AH9">_xlfn.IFS(AH$7=6," ",AH$7=7," ",AH$7=1,'CHAMPS NECESSAIRES'!$D$14,AH$7=2,'CHAMPS NECESSAIRES'!$D$14,AH$7=3,'CHAMPS NECESSAIRES'!$D$14,AH$7=4,'CHAMPS NECESSAIRES'!$D$14,AH$7=5,'CHAMPS NECESSAIRES'!$D$14)</f>
        <v>0.25000000000000006</v>
      </c>
      <c r="AI9" s="94" cm="1">
        <f t="array" ref="AI9">_xlfn.IFS(AI$7=6," ",AI$7=7," ",AI$7=1,'CHAMPS NECESSAIRES'!$D$14,AI$7=2,'CHAMPS NECESSAIRES'!$D$14,AI$7=3,'CHAMPS NECESSAIRES'!$D$14,AI$7=4,'CHAMPS NECESSAIRES'!$D$14,AI$7=5,'CHAMPS NECESSAIRES'!$D$14)</f>
        <v>0.25000000000000006</v>
      </c>
      <c r="AJ9" s="94" t="str" cm="1">
        <f t="array" ref="AJ9">_xlfn.IFS(AJ$7=6," ",AJ$7=7," ",AJ$7=1,'CHAMPS NECESSAIRES'!$D$14,AJ$7=2,'CHAMPS NECESSAIRES'!$D$14,AJ$7=3,'CHAMPS NECESSAIRES'!$D$14,AJ$7=4,'CHAMPS NECESSAIRES'!$D$14,AJ$7=5,'CHAMPS NECESSAIRES'!$D$14)</f>
        <v xml:space="preserve"> </v>
      </c>
      <c r="AK9" s="4" t="e">
        <f>(F9*24)+(G9*24)+(H9*24)+(I9*24)+(J9*24)+(M9*24)+(N9*24)+(O9*24)+(P9*24)+(Q9*24)+(T9*24)+(U9*24)+(V9*24)+(W9*24)+(X9*24)+(AA9*24)+(AB9*24)+(AC9*24)+(AD9*24)+(AJ9*24)</f>
        <v>#VALUE!</v>
      </c>
      <c r="AL9" s="5" t="e">
        <f>AK9/24</f>
        <v>#VALUE!</v>
      </c>
      <c r="AM9" s="26">
        <f>SUM(F9:AJ9)</f>
        <v>5.5000000000000009</v>
      </c>
      <c r="AN9" s="27">
        <f>AM9/4</f>
        <v>1.3750000000000002</v>
      </c>
      <c r="AO9" s="28">
        <f>AN9*24</f>
        <v>33.000000000000007</v>
      </c>
      <c r="AP9" s="72">
        <f>AO9*(1-$D$3)</f>
        <v>31.350000000000005</v>
      </c>
      <c r="AQ9" s="17">
        <f t="shared" ref="AQ9:AQ17" si="3">ROUNDDOWN(AP9,-0.5)</f>
        <v>31</v>
      </c>
      <c r="AR9" s="18" t="s">
        <v>86</v>
      </c>
      <c r="AS9" s="32"/>
      <c r="AT9" s="32"/>
      <c r="AU9" s="32"/>
      <c r="AV9" s="32"/>
      <c r="AW9" s="32"/>
      <c r="AX9" s="32"/>
      <c r="AY9" s="32"/>
      <c r="AZ9" s="32"/>
      <c r="BA9" s="32"/>
    </row>
    <row r="10" spans="1:53" x14ac:dyDescent="0.35">
      <c r="A10" s="32"/>
      <c r="B10" s="51" t="s">
        <v>85</v>
      </c>
      <c r="C10" s="15" t="s">
        <v>85</v>
      </c>
      <c r="D10" s="51" t="s">
        <v>57</v>
      </c>
      <c r="E10" s="51" t="s">
        <v>62</v>
      </c>
      <c r="F10" s="94" cm="1">
        <f t="array" ref="F10">_xlfn.IFS(F$7=6," ",F$7=7," ",F$7=1,'CHAMPS NECESSAIRES'!$D$14,F$7=2,'CHAMPS NECESSAIRES'!$D$14,F$7=3,'CHAMPS NECESSAIRES'!$D$14,F$7=4,'CHAMPS NECESSAIRES'!$D$14,F$7=5,'CHAMPS NECESSAIRES'!$D$14)</f>
        <v>0.25000000000000006</v>
      </c>
      <c r="G10" s="94" cm="1">
        <f t="array" ref="G10">_xlfn.IFS(G$7=6," ",G$7=7," ",G$7=1,'CHAMPS NECESSAIRES'!$D$14,G$7=2,'CHAMPS NECESSAIRES'!$D$14,G$7=3,'CHAMPS NECESSAIRES'!$D$14,G$7=4,'CHAMPS NECESSAIRES'!$D$14,G$7=5,'CHAMPS NECESSAIRES'!$D$14)</f>
        <v>0.25000000000000006</v>
      </c>
      <c r="H10" s="94" t="str" cm="1">
        <f t="array" ref="H10">_xlfn.IFS(H$7=6," ",H$7=7," ",H$7=1,'CHAMPS NECESSAIRES'!$D$14,H$7=2,'CHAMPS NECESSAIRES'!$D$14,H$7=3,'CHAMPS NECESSAIRES'!$D$14,H$7=4,'CHAMPS NECESSAIRES'!$D$14,H$7=5,'CHAMPS NECESSAIRES'!$D$14)</f>
        <v xml:space="preserve"> </v>
      </c>
      <c r="I10" s="94" t="str" cm="1">
        <f t="array" ref="I10">_xlfn.IFS(I$7=6," ",I$7=7," ",I$7=1,'CHAMPS NECESSAIRES'!$D$14,I$7=2,'CHAMPS NECESSAIRES'!$D$14,I$7=3,'CHAMPS NECESSAIRES'!$D$14,I$7=4,'CHAMPS NECESSAIRES'!$D$14,I$7=5,'CHAMPS NECESSAIRES'!$D$14)</f>
        <v xml:space="preserve"> </v>
      </c>
      <c r="J10" s="94" cm="1">
        <f t="array" ref="J10">_xlfn.IFS(J$7=6," ",J$7=7," ",J$7=1,'CHAMPS NECESSAIRES'!$D$14,J$7=2,'CHAMPS NECESSAIRES'!$D$14,J$7=3,'CHAMPS NECESSAIRES'!$D$14,J$7=4,'CHAMPS NECESSAIRES'!$D$14,J$7=5,'CHAMPS NECESSAIRES'!$D$14)</f>
        <v>0.25000000000000006</v>
      </c>
      <c r="K10" s="94" cm="1">
        <f t="array" ref="K10">_xlfn.IFS(K$7=6," ",K$7=7," ",K$7=1,'CHAMPS NECESSAIRES'!$D$14,K$7=2,'CHAMPS NECESSAIRES'!$D$14,K$7=3,'CHAMPS NECESSAIRES'!$D$14,K$7=4,'CHAMPS NECESSAIRES'!$D$14,K$7=5,'CHAMPS NECESSAIRES'!$D$14)</f>
        <v>0.25000000000000006</v>
      </c>
      <c r="L10" s="94" cm="1">
        <f t="array" ref="L10">_xlfn.IFS(L$7=6," ",L$7=7," ",L$7=1,'CHAMPS NECESSAIRES'!$D$14,L$7=2,'CHAMPS NECESSAIRES'!$D$14,L$7=3,'CHAMPS NECESSAIRES'!$D$14,L$7=4,'CHAMPS NECESSAIRES'!$D$14,L$7=5,'CHAMPS NECESSAIRES'!$D$14)</f>
        <v>0.25000000000000006</v>
      </c>
      <c r="M10" s="94" cm="1">
        <f t="array" ref="M10">_xlfn.IFS(M$7=6," ",M$7=7," ",M$7=1,'CHAMPS NECESSAIRES'!$D$14,M$7=2,'CHAMPS NECESSAIRES'!$D$14,M$7=3,'CHAMPS NECESSAIRES'!$D$14,M$7=4,'CHAMPS NECESSAIRES'!$D$14,M$7=5,'CHAMPS NECESSAIRES'!$D$14)</f>
        <v>0.25000000000000006</v>
      </c>
      <c r="N10" s="94" cm="1">
        <f t="array" ref="N10">_xlfn.IFS(N$7=6," ",N$7=7," ",N$7=1,'CHAMPS NECESSAIRES'!$D$14,N$7=2,'CHAMPS NECESSAIRES'!$D$14,N$7=3,'CHAMPS NECESSAIRES'!$D$14,N$7=4,'CHAMPS NECESSAIRES'!$D$14,N$7=5,'CHAMPS NECESSAIRES'!$D$14)</f>
        <v>0.25000000000000006</v>
      </c>
      <c r="O10" s="94" t="str" cm="1">
        <f t="array" ref="O10">_xlfn.IFS(O$7=6," ",O$7=7," ",O$7=1,'CHAMPS NECESSAIRES'!$D$14,O$7=2,'CHAMPS NECESSAIRES'!$D$14,O$7=3,'CHAMPS NECESSAIRES'!$D$14,O$7=4,'CHAMPS NECESSAIRES'!$D$14,O$7=5,'CHAMPS NECESSAIRES'!$D$14)</f>
        <v xml:space="preserve"> </v>
      </c>
      <c r="P10" s="94" t="str" cm="1">
        <f t="array" ref="P10">_xlfn.IFS(P$7=6," ",P$7=7," ",P$7=1,'CHAMPS NECESSAIRES'!$D$14,P$7=2,'CHAMPS NECESSAIRES'!$D$14,P$7=3,'CHAMPS NECESSAIRES'!$D$14,P$7=4,'CHAMPS NECESSAIRES'!$D$14,P$7=5,'CHAMPS NECESSAIRES'!$D$14)</f>
        <v xml:space="preserve"> </v>
      </c>
      <c r="Q10" s="94" cm="1">
        <f t="array" ref="Q10">_xlfn.IFS(Q$7=6," ",Q$7=7," ",Q$7=1,'CHAMPS NECESSAIRES'!$D$14,Q$7=2,'CHAMPS NECESSAIRES'!$D$14,Q$7=3,'CHAMPS NECESSAIRES'!$D$14,Q$7=4,'CHAMPS NECESSAIRES'!$D$14,Q$7=5,'CHAMPS NECESSAIRES'!$D$14)</f>
        <v>0.25000000000000006</v>
      </c>
      <c r="R10" s="94" cm="1">
        <f t="array" ref="R10">_xlfn.IFS(R$7=6," ",R$7=7," ",R$7=1,'CHAMPS NECESSAIRES'!$D$14,R$7=2,'CHAMPS NECESSAIRES'!$D$14,R$7=3,'CHAMPS NECESSAIRES'!$D$14,R$7=4,'CHAMPS NECESSAIRES'!$D$14,R$7=5,'CHAMPS NECESSAIRES'!$D$14)</f>
        <v>0.25000000000000006</v>
      </c>
      <c r="S10" s="94" cm="1">
        <f t="array" ref="S10">_xlfn.IFS(S$7=6," ",S$7=7," ",S$7=1,'CHAMPS NECESSAIRES'!$D$14,S$7=2,'CHAMPS NECESSAIRES'!$D$14,S$7=3,'CHAMPS NECESSAIRES'!$D$14,S$7=4,'CHAMPS NECESSAIRES'!$D$14,S$7=5,'CHAMPS NECESSAIRES'!$D$14)</f>
        <v>0.25000000000000006</v>
      </c>
      <c r="T10" s="94" cm="1">
        <f t="array" ref="T10">_xlfn.IFS(T$7=6," ",T$7=7," ",T$7=1,'CHAMPS NECESSAIRES'!$D$14,T$7=2,'CHAMPS NECESSAIRES'!$D$14,T$7=3,'CHAMPS NECESSAIRES'!$D$14,T$7=4,'CHAMPS NECESSAIRES'!$D$14,T$7=5,'CHAMPS NECESSAIRES'!$D$14)</f>
        <v>0.25000000000000006</v>
      </c>
      <c r="U10" s="94" cm="1">
        <f t="array" ref="U10">_xlfn.IFS(U$7=6," ",U$7=7," ",U$7=1,'CHAMPS NECESSAIRES'!$D$14,U$7=2,'CHAMPS NECESSAIRES'!$D$14,U$7=3,'CHAMPS NECESSAIRES'!$D$14,U$7=4,'CHAMPS NECESSAIRES'!$D$14,U$7=5,'CHAMPS NECESSAIRES'!$D$14)</f>
        <v>0.25000000000000006</v>
      </c>
      <c r="V10" s="94" t="str" cm="1">
        <f t="array" ref="V10">_xlfn.IFS(V$7=6," ",V$7=7," ",V$7=1,'CHAMPS NECESSAIRES'!$D$14,V$7=2,'CHAMPS NECESSAIRES'!$D$14,V$7=3,'CHAMPS NECESSAIRES'!$D$14,V$7=4,'CHAMPS NECESSAIRES'!$D$14,V$7=5,'CHAMPS NECESSAIRES'!$D$14)</f>
        <v xml:space="preserve"> </v>
      </c>
      <c r="W10" s="94" t="str" cm="1">
        <f t="array" ref="W10">_xlfn.IFS(W$7=6," ",W$7=7," ",W$7=1,'CHAMPS NECESSAIRES'!$D$14,W$7=2,'CHAMPS NECESSAIRES'!$D$14,W$7=3,'CHAMPS NECESSAIRES'!$D$14,W$7=4,'CHAMPS NECESSAIRES'!$D$14,W$7=5,'CHAMPS NECESSAIRES'!$D$14)</f>
        <v xml:space="preserve"> </v>
      </c>
      <c r="X10" s="94" cm="1">
        <f t="array" ref="X10">_xlfn.IFS(X$7=6," ",X$7=7," ",X$7=1,'CHAMPS NECESSAIRES'!$D$14,X$7=2,'CHAMPS NECESSAIRES'!$D$14,X$7=3,'CHAMPS NECESSAIRES'!$D$14,X$7=4,'CHAMPS NECESSAIRES'!$D$14,X$7=5,'CHAMPS NECESSAIRES'!$D$14)</f>
        <v>0.25000000000000006</v>
      </c>
      <c r="Y10" s="94" cm="1">
        <f t="array" ref="Y10">_xlfn.IFS(Y$7=6," ",Y$7=7," ",Y$7=1,'CHAMPS NECESSAIRES'!$D$14,Y$7=2,'CHAMPS NECESSAIRES'!$D$14,Y$7=3,'CHAMPS NECESSAIRES'!$D$14,Y$7=4,'CHAMPS NECESSAIRES'!$D$14,Y$7=5,'CHAMPS NECESSAIRES'!$D$14)</f>
        <v>0.25000000000000006</v>
      </c>
      <c r="Z10" s="94" cm="1">
        <f t="array" ref="Z10">_xlfn.IFS(Z$7=6," ",Z$7=7," ",Z$7=1,'CHAMPS NECESSAIRES'!$D$14,Z$7=2,'CHAMPS NECESSAIRES'!$D$14,Z$7=3,'CHAMPS NECESSAIRES'!$D$14,Z$7=4,'CHAMPS NECESSAIRES'!$D$14,Z$7=5,'CHAMPS NECESSAIRES'!$D$14)</f>
        <v>0.25000000000000006</v>
      </c>
      <c r="AA10" s="94" cm="1">
        <f t="array" ref="AA10">_xlfn.IFS(AA$7=6," ",AA$7=7," ",AA$7=1,'CHAMPS NECESSAIRES'!$D$14,AA$7=2,'CHAMPS NECESSAIRES'!$D$14,AA$7=3,'CHAMPS NECESSAIRES'!$D$14,AA$7=4,'CHAMPS NECESSAIRES'!$D$14,AA$7=5,'CHAMPS NECESSAIRES'!$D$14)</f>
        <v>0.25000000000000006</v>
      </c>
      <c r="AB10" s="94" cm="1">
        <f t="array" ref="AB10">_xlfn.IFS(AB$7=6," ",AB$7=7," ",AB$7=1,'CHAMPS NECESSAIRES'!$D$14,AB$7=2,'CHAMPS NECESSAIRES'!$D$14,AB$7=3,'CHAMPS NECESSAIRES'!$D$14,AB$7=4,'CHAMPS NECESSAIRES'!$D$14,AB$7=5,'CHAMPS NECESSAIRES'!$D$14)</f>
        <v>0.25000000000000006</v>
      </c>
      <c r="AC10" s="94" t="str" cm="1">
        <f t="array" ref="AC10">_xlfn.IFS(AC$7=6," ",AC$7=7," ",AC$7=1,'CHAMPS NECESSAIRES'!$D$14,AC$7=2,'CHAMPS NECESSAIRES'!$D$14,AC$7=3,'CHAMPS NECESSAIRES'!$D$14,AC$7=4,'CHAMPS NECESSAIRES'!$D$14,AC$7=5,'CHAMPS NECESSAIRES'!$D$14)</f>
        <v xml:space="preserve"> </v>
      </c>
      <c r="AD10" s="94" t="str" cm="1">
        <f t="array" ref="AD10">_xlfn.IFS(AD$7=6," ",AD$7=7," ",AD$7=1,'CHAMPS NECESSAIRES'!$D$14,AD$7=2,'CHAMPS NECESSAIRES'!$D$14,AD$7=3,'CHAMPS NECESSAIRES'!$D$14,AD$7=4,'CHAMPS NECESSAIRES'!$D$14,AD$7=5,'CHAMPS NECESSAIRES'!$D$14)</f>
        <v xml:space="preserve"> </v>
      </c>
      <c r="AE10" s="94" cm="1">
        <f t="array" ref="AE10">_xlfn.IFS(AE$7=6," ",AE$7=7," ",AE$7=1,'CHAMPS NECESSAIRES'!$D$14,AE$7=2,'CHAMPS NECESSAIRES'!$D$14,AE$7=3,'CHAMPS NECESSAIRES'!$D$14,AE$7=4,'CHAMPS NECESSAIRES'!$D$14,AE$7=5,'CHAMPS NECESSAIRES'!$D$14)</f>
        <v>0.25000000000000006</v>
      </c>
      <c r="AF10" s="94" cm="1">
        <f t="array" ref="AF10">_xlfn.IFS(AF$7=6," ",AF$7=7," ",AF$7=1,'CHAMPS NECESSAIRES'!$D$14,AF$7=2,'CHAMPS NECESSAIRES'!$D$14,AF$7=3,'CHAMPS NECESSAIRES'!$D$14,AF$7=4,'CHAMPS NECESSAIRES'!$D$14,AF$7=5,'CHAMPS NECESSAIRES'!$D$14)</f>
        <v>0.25000000000000006</v>
      </c>
      <c r="AG10" s="94" cm="1">
        <f t="array" ref="AG10">_xlfn.IFS(AG$7=6," ",AG$7=7," ",AG$7=1,'CHAMPS NECESSAIRES'!$D$14,AG$7=2,'CHAMPS NECESSAIRES'!$D$14,AG$7=3,'CHAMPS NECESSAIRES'!$D$14,AG$7=4,'CHAMPS NECESSAIRES'!$D$14,AG$7=5,'CHAMPS NECESSAIRES'!$D$14)</f>
        <v>0.25000000000000006</v>
      </c>
      <c r="AH10" s="94" cm="1">
        <f t="array" ref="AH10">_xlfn.IFS(AH$7=6," ",AH$7=7," ",AH$7=1,'CHAMPS NECESSAIRES'!$D$14,AH$7=2,'CHAMPS NECESSAIRES'!$D$14,AH$7=3,'CHAMPS NECESSAIRES'!$D$14,AH$7=4,'CHAMPS NECESSAIRES'!$D$14,AH$7=5,'CHAMPS NECESSAIRES'!$D$14)</f>
        <v>0.25000000000000006</v>
      </c>
      <c r="AI10" s="94" cm="1">
        <f t="array" ref="AI10">_xlfn.IFS(AI$7=6," ",AI$7=7," ",AI$7=1,'CHAMPS NECESSAIRES'!$D$14,AI$7=2,'CHAMPS NECESSAIRES'!$D$14,AI$7=3,'CHAMPS NECESSAIRES'!$D$14,AI$7=4,'CHAMPS NECESSAIRES'!$D$14,AI$7=5,'CHAMPS NECESSAIRES'!$D$14)</f>
        <v>0.25000000000000006</v>
      </c>
      <c r="AJ10" s="94" t="str" cm="1">
        <f t="array" ref="AJ10">_xlfn.IFS(AJ$7=6," ",AJ$7=7," ",AJ$7=1,'CHAMPS NECESSAIRES'!$D$14,AJ$7=2,'CHAMPS NECESSAIRES'!$D$14,AJ$7=3,'CHAMPS NECESSAIRES'!$D$14,AJ$7=4,'CHAMPS NECESSAIRES'!$D$14,AJ$7=5,'CHAMPS NECESSAIRES'!$D$14)</f>
        <v xml:space="preserve"> </v>
      </c>
      <c r="AK10" s="4" t="e">
        <f t="shared" ref="AK10:AK17" si="4">(F10*24)+(G10*24)+(H10*24)+(I10*24)+(J10*24)+(M10*24)+(N10*24)+(O10*24)+(P10*24)+(Q10*24)+(T10*24)+(U10*24)+(V10*24)+(W10*24)+(X10*24)+(AA10*24)+(AB10*24)+(AC10*24)+(AD10*24)+(AJ10*24)</f>
        <v>#VALUE!</v>
      </c>
      <c r="AL10" s="5" t="e">
        <f t="shared" ref="AL10:AL12" si="5">AK10/24</f>
        <v>#VALUE!</v>
      </c>
      <c r="AM10" s="26">
        <f t="shared" ref="AM10:AM17" si="6">SUM(F10:AJ10)</f>
        <v>5.5000000000000009</v>
      </c>
      <c r="AN10" s="27">
        <f t="shared" ref="AN10:AN17" si="7">AM10/4</f>
        <v>1.3750000000000002</v>
      </c>
      <c r="AO10" s="28">
        <f t="shared" ref="AO10:AO17" si="8">AN10*24</f>
        <v>33.000000000000007</v>
      </c>
      <c r="AP10" s="72">
        <f t="shared" ref="AP10:AP17" si="9">AO10*(1-$D$3)</f>
        <v>31.350000000000005</v>
      </c>
      <c r="AQ10" s="17">
        <f t="shared" si="3"/>
        <v>31</v>
      </c>
      <c r="AR10" s="18" t="s">
        <v>86</v>
      </c>
      <c r="AS10" s="32"/>
      <c r="AT10" s="32"/>
      <c r="AU10" s="32"/>
      <c r="AV10" s="32"/>
      <c r="AW10" s="32"/>
      <c r="AX10" s="32"/>
      <c r="AY10" s="32"/>
      <c r="AZ10" s="32"/>
      <c r="BA10" s="32"/>
    </row>
    <row r="11" spans="1:53" x14ac:dyDescent="0.35">
      <c r="A11" s="32"/>
      <c r="B11" s="51" t="s">
        <v>85</v>
      </c>
      <c r="C11" s="15" t="s">
        <v>85</v>
      </c>
      <c r="D11" s="51" t="s">
        <v>57</v>
      </c>
      <c r="E11" s="51" t="s">
        <v>62</v>
      </c>
      <c r="F11" s="94" cm="1">
        <f t="array" ref="F11">_xlfn.IFS(F$7=6," ",F$7=7," ",F$7=1,'CHAMPS NECESSAIRES'!$D$14,F$7=2,'CHAMPS NECESSAIRES'!$D$14,F$7=3,'CHAMPS NECESSAIRES'!$D$14,F$7=4,'CHAMPS NECESSAIRES'!$D$14,F$7=5,'CHAMPS NECESSAIRES'!$D$14)</f>
        <v>0.25000000000000006</v>
      </c>
      <c r="G11" s="94" cm="1">
        <f t="array" ref="G11">_xlfn.IFS(G$7=6," ",G$7=7," ",G$7=1,'CHAMPS NECESSAIRES'!$D$14,G$7=2,'CHAMPS NECESSAIRES'!$D$14,G$7=3,'CHAMPS NECESSAIRES'!$D$14,G$7=4,'CHAMPS NECESSAIRES'!$D$14,G$7=5,'CHAMPS NECESSAIRES'!$D$14)</f>
        <v>0.25000000000000006</v>
      </c>
      <c r="H11" s="94" t="str" cm="1">
        <f t="array" ref="H11">_xlfn.IFS(H$7=6," ",H$7=7," ",H$7=1,'CHAMPS NECESSAIRES'!$D$14,H$7=2,'CHAMPS NECESSAIRES'!$D$14,H$7=3,'CHAMPS NECESSAIRES'!$D$14,H$7=4,'CHAMPS NECESSAIRES'!$D$14,H$7=5,'CHAMPS NECESSAIRES'!$D$14)</f>
        <v xml:space="preserve"> </v>
      </c>
      <c r="I11" s="94" t="str" cm="1">
        <f t="array" ref="I11">_xlfn.IFS(I$7=6," ",I$7=7," ",I$7=1,'CHAMPS NECESSAIRES'!$D$14,I$7=2,'CHAMPS NECESSAIRES'!$D$14,I$7=3,'CHAMPS NECESSAIRES'!$D$14,I$7=4,'CHAMPS NECESSAIRES'!$D$14,I$7=5,'CHAMPS NECESSAIRES'!$D$14)</f>
        <v xml:space="preserve"> </v>
      </c>
      <c r="J11" s="94" cm="1">
        <f t="array" ref="J11">_xlfn.IFS(J$7=6," ",J$7=7," ",J$7=1,'CHAMPS NECESSAIRES'!$D$14,J$7=2,'CHAMPS NECESSAIRES'!$D$14,J$7=3,'CHAMPS NECESSAIRES'!$D$14,J$7=4,'CHAMPS NECESSAIRES'!$D$14,J$7=5,'CHAMPS NECESSAIRES'!$D$14)</f>
        <v>0.25000000000000006</v>
      </c>
      <c r="K11" s="94" cm="1">
        <f t="array" ref="K11">_xlfn.IFS(K$7=6," ",K$7=7," ",K$7=1,'CHAMPS NECESSAIRES'!$D$14,K$7=2,'CHAMPS NECESSAIRES'!$D$14,K$7=3,'CHAMPS NECESSAIRES'!$D$14,K$7=4,'CHAMPS NECESSAIRES'!$D$14,K$7=5,'CHAMPS NECESSAIRES'!$D$14)</f>
        <v>0.25000000000000006</v>
      </c>
      <c r="L11" s="94" cm="1">
        <f t="array" ref="L11">_xlfn.IFS(L$7=6," ",L$7=7," ",L$7=1,'CHAMPS NECESSAIRES'!$D$14,L$7=2,'CHAMPS NECESSAIRES'!$D$14,L$7=3,'CHAMPS NECESSAIRES'!$D$14,L$7=4,'CHAMPS NECESSAIRES'!$D$14,L$7=5,'CHAMPS NECESSAIRES'!$D$14)</f>
        <v>0.25000000000000006</v>
      </c>
      <c r="M11" s="94" cm="1">
        <f t="array" ref="M11">_xlfn.IFS(M$7=6," ",M$7=7," ",M$7=1,'CHAMPS NECESSAIRES'!$D$14,M$7=2,'CHAMPS NECESSAIRES'!$D$14,M$7=3,'CHAMPS NECESSAIRES'!$D$14,M$7=4,'CHAMPS NECESSAIRES'!$D$14,M$7=5,'CHAMPS NECESSAIRES'!$D$14)</f>
        <v>0.25000000000000006</v>
      </c>
      <c r="N11" s="94" cm="1">
        <f t="array" ref="N11">_xlfn.IFS(N$7=6," ",N$7=7," ",N$7=1,'CHAMPS NECESSAIRES'!$D$14,N$7=2,'CHAMPS NECESSAIRES'!$D$14,N$7=3,'CHAMPS NECESSAIRES'!$D$14,N$7=4,'CHAMPS NECESSAIRES'!$D$14,N$7=5,'CHAMPS NECESSAIRES'!$D$14)</f>
        <v>0.25000000000000006</v>
      </c>
      <c r="O11" s="94" t="str" cm="1">
        <f t="array" ref="O11">_xlfn.IFS(O$7=6," ",O$7=7," ",O$7=1,'CHAMPS NECESSAIRES'!$D$14,O$7=2,'CHAMPS NECESSAIRES'!$D$14,O$7=3,'CHAMPS NECESSAIRES'!$D$14,O$7=4,'CHAMPS NECESSAIRES'!$D$14,O$7=5,'CHAMPS NECESSAIRES'!$D$14)</f>
        <v xml:space="preserve"> </v>
      </c>
      <c r="P11" s="94" t="str" cm="1">
        <f t="array" ref="P11">_xlfn.IFS(P$7=6," ",P$7=7," ",P$7=1,'CHAMPS NECESSAIRES'!$D$14,P$7=2,'CHAMPS NECESSAIRES'!$D$14,P$7=3,'CHAMPS NECESSAIRES'!$D$14,P$7=4,'CHAMPS NECESSAIRES'!$D$14,P$7=5,'CHAMPS NECESSAIRES'!$D$14)</f>
        <v xml:space="preserve"> </v>
      </c>
      <c r="Q11" s="94" cm="1">
        <f t="array" ref="Q11">_xlfn.IFS(Q$7=6," ",Q$7=7," ",Q$7=1,'CHAMPS NECESSAIRES'!$D$14,Q$7=2,'CHAMPS NECESSAIRES'!$D$14,Q$7=3,'CHAMPS NECESSAIRES'!$D$14,Q$7=4,'CHAMPS NECESSAIRES'!$D$14,Q$7=5,'CHAMPS NECESSAIRES'!$D$14)</f>
        <v>0.25000000000000006</v>
      </c>
      <c r="R11" s="94" cm="1">
        <f t="array" ref="R11">_xlfn.IFS(R$7=6," ",R$7=7," ",R$7=1,'CHAMPS NECESSAIRES'!$D$14,R$7=2,'CHAMPS NECESSAIRES'!$D$14,R$7=3,'CHAMPS NECESSAIRES'!$D$14,R$7=4,'CHAMPS NECESSAIRES'!$D$14,R$7=5,'CHAMPS NECESSAIRES'!$D$14)</f>
        <v>0.25000000000000006</v>
      </c>
      <c r="S11" s="94" cm="1">
        <f t="array" ref="S11">_xlfn.IFS(S$7=6," ",S$7=7," ",S$7=1,'CHAMPS NECESSAIRES'!$D$14,S$7=2,'CHAMPS NECESSAIRES'!$D$14,S$7=3,'CHAMPS NECESSAIRES'!$D$14,S$7=4,'CHAMPS NECESSAIRES'!$D$14,S$7=5,'CHAMPS NECESSAIRES'!$D$14)</f>
        <v>0.25000000000000006</v>
      </c>
      <c r="T11" s="94" cm="1">
        <f t="array" ref="T11">_xlfn.IFS(T$7=6," ",T$7=7," ",T$7=1,'CHAMPS NECESSAIRES'!$D$14,T$7=2,'CHAMPS NECESSAIRES'!$D$14,T$7=3,'CHAMPS NECESSAIRES'!$D$14,T$7=4,'CHAMPS NECESSAIRES'!$D$14,T$7=5,'CHAMPS NECESSAIRES'!$D$14)</f>
        <v>0.25000000000000006</v>
      </c>
      <c r="U11" s="94" cm="1">
        <f t="array" ref="U11">_xlfn.IFS(U$7=6," ",U$7=7," ",U$7=1,'CHAMPS NECESSAIRES'!$D$14,U$7=2,'CHAMPS NECESSAIRES'!$D$14,U$7=3,'CHAMPS NECESSAIRES'!$D$14,U$7=4,'CHAMPS NECESSAIRES'!$D$14,U$7=5,'CHAMPS NECESSAIRES'!$D$14)</f>
        <v>0.25000000000000006</v>
      </c>
      <c r="V11" s="94" t="str" cm="1">
        <f t="array" ref="V11">_xlfn.IFS(V$7=6," ",V$7=7," ",V$7=1,'CHAMPS NECESSAIRES'!$D$14,V$7=2,'CHAMPS NECESSAIRES'!$D$14,V$7=3,'CHAMPS NECESSAIRES'!$D$14,V$7=4,'CHAMPS NECESSAIRES'!$D$14,V$7=5,'CHAMPS NECESSAIRES'!$D$14)</f>
        <v xml:space="preserve"> </v>
      </c>
      <c r="W11" s="94" t="str" cm="1">
        <f t="array" ref="W11">_xlfn.IFS(W$7=6," ",W$7=7," ",W$7=1,'CHAMPS NECESSAIRES'!$D$14,W$7=2,'CHAMPS NECESSAIRES'!$D$14,W$7=3,'CHAMPS NECESSAIRES'!$D$14,W$7=4,'CHAMPS NECESSAIRES'!$D$14,W$7=5,'CHAMPS NECESSAIRES'!$D$14)</f>
        <v xml:space="preserve"> </v>
      </c>
      <c r="X11" s="94" cm="1">
        <f t="array" ref="X11">_xlfn.IFS(X$7=6," ",X$7=7," ",X$7=1,'CHAMPS NECESSAIRES'!$D$14,X$7=2,'CHAMPS NECESSAIRES'!$D$14,X$7=3,'CHAMPS NECESSAIRES'!$D$14,X$7=4,'CHAMPS NECESSAIRES'!$D$14,X$7=5,'CHAMPS NECESSAIRES'!$D$14)</f>
        <v>0.25000000000000006</v>
      </c>
      <c r="Y11" s="94" cm="1">
        <f t="array" ref="Y11">_xlfn.IFS(Y$7=6," ",Y$7=7," ",Y$7=1,'CHAMPS NECESSAIRES'!$D$14,Y$7=2,'CHAMPS NECESSAIRES'!$D$14,Y$7=3,'CHAMPS NECESSAIRES'!$D$14,Y$7=4,'CHAMPS NECESSAIRES'!$D$14,Y$7=5,'CHAMPS NECESSAIRES'!$D$14)</f>
        <v>0.25000000000000006</v>
      </c>
      <c r="Z11" s="94" cm="1">
        <f t="array" ref="Z11">_xlfn.IFS(Z$7=6," ",Z$7=7," ",Z$7=1,'CHAMPS NECESSAIRES'!$D$14,Z$7=2,'CHAMPS NECESSAIRES'!$D$14,Z$7=3,'CHAMPS NECESSAIRES'!$D$14,Z$7=4,'CHAMPS NECESSAIRES'!$D$14,Z$7=5,'CHAMPS NECESSAIRES'!$D$14)</f>
        <v>0.25000000000000006</v>
      </c>
      <c r="AA11" s="94" cm="1">
        <f t="array" ref="AA11">_xlfn.IFS(AA$7=6," ",AA$7=7," ",AA$7=1,'CHAMPS NECESSAIRES'!$D$14,AA$7=2,'CHAMPS NECESSAIRES'!$D$14,AA$7=3,'CHAMPS NECESSAIRES'!$D$14,AA$7=4,'CHAMPS NECESSAIRES'!$D$14,AA$7=5,'CHAMPS NECESSAIRES'!$D$14)</f>
        <v>0.25000000000000006</v>
      </c>
      <c r="AB11" s="94" cm="1">
        <f t="array" ref="AB11">_xlfn.IFS(AB$7=6," ",AB$7=7," ",AB$7=1,'CHAMPS NECESSAIRES'!$D$14,AB$7=2,'CHAMPS NECESSAIRES'!$D$14,AB$7=3,'CHAMPS NECESSAIRES'!$D$14,AB$7=4,'CHAMPS NECESSAIRES'!$D$14,AB$7=5,'CHAMPS NECESSAIRES'!$D$14)</f>
        <v>0.25000000000000006</v>
      </c>
      <c r="AC11" s="94" t="str" cm="1">
        <f t="array" ref="AC11">_xlfn.IFS(AC$7=6," ",AC$7=7," ",AC$7=1,'CHAMPS NECESSAIRES'!$D$14,AC$7=2,'CHAMPS NECESSAIRES'!$D$14,AC$7=3,'CHAMPS NECESSAIRES'!$D$14,AC$7=4,'CHAMPS NECESSAIRES'!$D$14,AC$7=5,'CHAMPS NECESSAIRES'!$D$14)</f>
        <v xml:space="preserve"> </v>
      </c>
      <c r="AD11" s="94" t="str" cm="1">
        <f t="array" ref="AD11">_xlfn.IFS(AD$7=6," ",AD$7=7," ",AD$7=1,'CHAMPS NECESSAIRES'!$D$14,AD$7=2,'CHAMPS NECESSAIRES'!$D$14,AD$7=3,'CHAMPS NECESSAIRES'!$D$14,AD$7=4,'CHAMPS NECESSAIRES'!$D$14,AD$7=5,'CHAMPS NECESSAIRES'!$D$14)</f>
        <v xml:space="preserve"> </v>
      </c>
      <c r="AE11" s="94" cm="1">
        <f t="array" ref="AE11">_xlfn.IFS(AE$7=6," ",AE$7=7," ",AE$7=1,'CHAMPS NECESSAIRES'!$D$14,AE$7=2,'CHAMPS NECESSAIRES'!$D$14,AE$7=3,'CHAMPS NECESSAIRES'!$D$14,AE$7=4,'CHAMPS NECESSAIRES'!$D$14,AE$7=5,'CHAMPS NECESSAIRES'!$D$14)</f>
        <v>0.25000000000000006</v>
      </c>
      <c r="AF11" s="94" cm="1">
        <f t="array" ref="AF11">_xlfn.IFS(AF$7=6," ",AF$7=7," ",AF$7=1,'CHAMPS NECESSAIRES'!$D$14,AF$7=2,'CHAMPS NECESSAIRES'!$D$14,AF$7=3,'CHAMPS NECESSAIRES'!$D$14,AF$7=4,'CHAMPS NECESSAIRES'!$D$14,AF$7=5,'CHAMPS NECESSAIRES'!$D$14)</f>
        <v>0.25000000000000006</v>
      </c>
      <c r="AG11" s="94" cm="1">
        <f t="array" ref="AG11">_xlfn.IFS(AG$7=6," ",AG$7=7," ",AG$7=1,'CHAMPS NECESSAIRES'!$D$14,AG$7=2,'CHAMPS NECESSAIRES'!$D$14,AG$7=3,'CHAMPS NECESSAIRES'!$D$14,AG$7=4,'CHAMPS NECESSAIRES'!$D$14,AG$7=5,'CHAMPS NECESSAIRES'!$D$14)</f>
        <v>0.25000000000000006</v>
      </c>
      <c r="AH11" s="94" cm="1">
        <f t="array" ref="AH11">_xlfn.IFS(AH$7=6," ",AH$7=7," ",AH$7=1,'CHAMPS NECESSAIRES'!$D$14,AH$7=2,'CHAMPS NECESSAIRES'!$D$14,AH$7=3,'CHAMPS NECESSAIRES'!$D$14,AH$7=4,'CHAMPS NECESSAIRES'!$D$14,AH$7=5,'CHAMPS NECESSAIRES'!$D$14)</f>
        <v>0.25000000000000006</v>
      </c>
      <c r="AI11" s="94" cm="1">
        <f t="array" ref="AI11">_xlfn.IFS(AI$7=6," ",AI$7=7," ",AI$7=1,'CHAMPS NECESSAIRES'!$D$14,AI$7=2,'CHAMPS NECESSAIRES'!$D$14,AI$7=3,'CHAMPS NECESSAIRES'!$D$14,AI$7=4,'CHAMPS NECESSAIRES'!$D$14,AI$7=5,'CHAMPS NECESSAIRES'!$D$14)</f>
        <v>0.25000000000000006</v>
      </c>
      <c r="AJ11" s="94" t="str" cm="1">
        <f t="array" ref="AJ11">_xlfn.IFS(AJ$7=6," ",AJ$7=7," ",AJ$7=1,'CHAMPS NECESSAIRES'!$D$14,AJ$7=2,'CHAMPS NECESSAIRES'!$D$14,AJ$7=3,'CHAMPS NECESSAIRES'!$D$14,AJ$7=4,'CHAMPS NECESSAIRES'!$D$14,AJ$7=5,'CHAMPS NECESSAIRES'!$D$14)</f>
        <v xml:space="preserve"> </v>
      </c>
      <c r="AK11" s="4" t="e">
        <f t="shared" si="4"/>
        <v>#VALUE!</v>
      </c>
      <c r="AL11" s="5" t="e">
        <f t="shared" si="5"/>
        <v>#VALUE!</v>
      </c>
      <c r="AM11" s="26">
        <f t="shared" si="6"/>
        <v>5.5000000000000009</v>
      </c>
      <c r="AN11" s="27">
        <f t="shared" si="7"/>
        <v>1.3750000000000002</v>
      </c>
      <c r="AO11" s="28">
        <f t="shared" si="8"/>
        <v>33.000000000000007</v>
      </c>
      <c r="AP11" s="72">
        <f t="shared" si="9"/>
        <v>31.350000000000005</v>
      </c>
      <c r="AQ11" s="17">
        <f t="shared" si="3"/>
        <v>31</v>
      </c>
      <c r="AR11" s="18" t="s">
        <v>86</v>
      </c>
      <c r="AS11" s="32"/>
      <c r="AT11" s="32"/>
      <c r="AU11" s="32"/>
      <c r="AV11" s="32"/>
      <c r="AW11" s="32"/>
      <c r="AX11" s="32"/>
      <c r="AY11" s="32"/>
      <c r="AZ11" s="32"/>
      <c r="BA11" s="32"/>
    </row>
    <row r="12" spans="1:53" x14ac:dyDescent="0.35">
      <c r="A12" s="32"/>
      <c r="B12" s="51" t="s">
        <v>85</v>
      </c>
      <c r="C12" s="15" t="s">
        <v>85</v>
      </c>
      <c r="D12" s="51" t="s">
        <v>57</v>
      </c>
      <c r="E12" s="51" t="s">
        <v>62</v>
      </c>
      <c r="F12" s="94" cm="1">
        <f t="array" ref="F12">_xlfn.IFS(F$7=6," ",F$7=7," ",F$7=1,'CHAMPS NECESSAIRES'!$D$14,F$7=2,'CHAMPS NECESSAIRES'!$D$14,F$7=3,'CHAMPS NECESSAIRES'!$D$14,F$7=4,'CHAMPS NECESSAIRES'!$D$14,F$7=5,'CHAMPS NECESSAIRES'!$D$14)</f>
        <v>0.25000000000000006</v>
      </c>
      <c r="G12" s="94" cm="1">
        <f t="array" ref="G12">_xlfn.IFS(G$7=6," ",G$7=7," ",G$7=1,'CHAMPS NECESSAIRES'!$D$14,G$7=2,'CHAMPS NECESSAIRES'!$D$14,G$7=3,'CHAMPS NECESSAIRES'!$D$14,G$7=4,'CHAMPS NECESSAIRES'!$D$14,G$7=5,'CHAMPS NECESSAIRES'!$D$14)</f>
        <v>0.25000000000000006</v>
      </c>
      <c r="H12" s="94" t="str" cm="1">
        <f t="array" ref="H12">_xlfn.IFS(H$7=6," ",H$7=7," ",H$7=1,'CHAMPS NECESSAIRES'!$D$14,H$7=2,'CHAMPS NECESSAIRES'!$D$14,H$7=3,'CHAMPS NECESSAIRES'!$D$14,H$7=4,'CHAMPS NECESSAIRES'!$D$14,H$7=5,'CHAMPS NECESSAIRES'!$D$14)</f>
        <v xml:space="preserve"> </v>
      </c>
      <c r="I12" s="94" t="str" cm="1">
        <f t="array" ref="I12">_xlfn.IFS(I$7=6," ",I$7=7," ",I$7=1,'CHAMPS NECESSAIRES'!$D$14,I$7=2,'CHAMPS NECESSAIRES'!$D$14,I$7=3,'CHAMPS NECESSAIRES'!$D$14,I$7=4,'CHAMPS NECESSAIRES'!$D$14,I$7=5,'CHAMPS NECESSAIRES'!$D$14)</f>
        <v xml:space="preserve"> </v>
      </c>
      <c r="J12" s="94" cm="1">
        <f t="array" ref="J12">_xlfn.IFS(J$7=6," ",J$7=7," ",J$7=1,'CHAMPS NECESSAIRES'!$D$14,J$7=2,'CHAMPS NECESSAIRES'!$D$14,J$7=3,'CHAMPS NECESSAIRES'!$D$14,J$7=4,'CHAMPS NECESSAIRES'!$D$14,J$7=5,'CHAMPS NECESSAIRES'!$D$14)</f>
        <v>0.25000000000000006</v>
      </c>
      <c r="K12" s="94" cm="1">
        <f t="array" ref="K12">_xlfn.IFS(K$7=6," ",K$7=7," ",K$7=1,'CHAMPS NECESSAIRES'!$D$14,K$7=2,'CHAMPS NECESSAIRES'!$D$14,K$7=3,'CHAMPS NECESSAIRES'!$D$14,K$7=4,'CHAMPS NECESSAIRES'!$D$14,K$7=5,'CHAMPS NECESSAIRES'!$D$14)</f>
        <v>0.25000000000000006</v>
      </c>
      <c r="L12" s="94" cm="1">
        <f t="array" ref="L12">_xlfn.IFS(L$7=6," ",L$7=7," ",L$7=1,'CHAMPS NECESSAIRES'!$D$14,L$7=2,'CHAMPS NECESSAIRES'!$D$14,L$7=3,'CHAMPS NECESSAIRES'!$D$14,L$7=4,'CHAMPS NECESSAIRES'!$D$14,L$7=5,'CHAMPS NECESSAIRES'!$D$14)</f>
        <v>0.25000000000000006</v>
      </c>
      <c r="M12" s="94" cm="1">
        <f t="array" ref="M12">_xlfn.IFS(M$7=6," ",M$7=7," ",M$7=1,'CHAMPS NECESSAIRES'!$D$14,M$7=2,'CHAMPS NECESSAIRES'!$D$14,M$7=3,'CHAMPS NECESSAIRES'!$D$14,M$7=4,'CHAMPS NECESSAIRES'!$D$14,M$7=5,'CHAMPS NECESSAIRES'!$D$14)</f>
        <v>0.25000000000000006</v>
      </c>
      <c r="N12" s="94" cm="1">
        <f t="array" ref="N12">_xlfn.IFS(N$7=6," ",N$7=7," ",N$7=1,'CHAMPS NECESSAIRES'!$D$14,N$7=2,'CHAMPS NECESSAIRES'!$D$14,N$7=3,'CHAMPS NECESSAIRES'!$D$14,N$7=4,'CHAMPS NECESSAIRES'!$D$14,N$7=5,'CHAMPS NECESSAIRES'!$D$14)</f>
        <v>0.25000000000000006</v>
      </c>
      <c r="O12" s="94" t="str" cm="1">
        <f t="array" ref="O12">_xlfn.IFS(O$7=6," ",O$7=7," ",O$7=1,'CHAMPS NECESSAIRES'!$D$14,O$7=2,'CHAMPS NECESSAIRES'!$D$14,O$7=3,'CHAMPS NECESSAIRES'!$D$14,O$7=4,'CHAMPS NECESSAIRES'!$D$14,O$7=5,'CHAMPS NECESSAIRES'!$D$14)</f>
        <v xml:space="preserve"> </v>
      </c>
      <c r="P12" s="94" t="str" cm="1">
        <f t="array" ref="P12">_xlfn.IFS(P$7=6," ",P$7=7," ",P$7=1,'CHAMPS NECESSAIRES'!$D$14,P$7=2,'CHAMPS NECESSAIRES'!$D$14,P$7=3,'CHAMPS NECESSAIRES'!$D$14,P$7=4,'CHAMPS NECESSAIRES'!$D$14,P$7=5,'CHAMPS NECESSAIRES'!$D$14)</f>
        <v xml:space="preserve"> </v>
      </c>
      <c r="Q12" s="94" cm="1">
        <f t="array" ref="Q12">_xlfn.IFS(Q$7=6," ",Q$7=7," ",Q$7=1,'CHAMPS NECESSAIRES'!$D$14,Q$7=2,'CHAMPS NECESSAIRES'!$D$14,Q$7=3,'CHAMPS NECESSAIRES'!$D$14,Q$7=4,'CHAMPS NECESSAIRES'!$D$14,Q$7=5,'CHAMPS NECESSAIRES'!$D$14)</f>
        <v>0.25000000000000006</v>
      </c>
      <c r="R12" s="94" cm="1">
        <f t="array" ref="R12">_xlfn.IFS(R$7=6," ",R$7=7," ",R$7=1,'CHAMPS NECESSAIRES'!$D$14,R$7=2,'CHAMPS NECESSAIRES'!$D$14,R$7=3,'CHAMPS NECESSAIRES'!$D$14,R$7=4,'CHAMPS NECESSAIRES'!$D$14,R$7=5,'CHAMPS NECESSAIRES'!$D$14)</f>
        <v>0.25000000000000006</v>
      </c>
      <c r="S12" s="94" cm="1">
        <f t="array" ref="S12">_xlfn.IFS(S$7=6," ",S$7=7," ",S$7=1,'CHAMPS NECESSAIRES'!$D$14,S$7=2,'CHAMPS NECESSAIRES'!$D$14,S$7=3,'CHAMPS NECESSAIRES'!$D$14,S$7=4,'CHAMPS NECESSAIRES'!$D$14,S$7=5,'CHAMPS NECESSAIRES'!$D$14)</f>
        <v>0.25000000000000006</v>
      </c>
      <c r="T12" s="94" cm="1">
        <f t="array" ref="T12">_xlfn.IFS(T$7=6," ",T$7=7," ",T$7=1,'CHAMPS NECESSAIRES'!$D$14,T$7=2,'CHAMPS NECESSAIRES'!$D$14,T$7=3,'CHAMPS NECESSAIRES'!$D$14,T$7=4,'CHAMPS NECESSAIRES'!$D$14,T$7=5,'CHAMPS NECESSAIRES'!$D$14)</f>
        <v>0.25000000000000006</v>
      </c>
      <c r="U12" s="94" cm="1">
        <f t="array" ref="U12">_xlfn.IFS(U$7=6," ",U$7=7," ",U$7=1,'CHAMPS NECESSAIRES'!$D$14,U$7=2,'CHAMPS NECESSAIRES'!$D$14,U$7=3,'CHAMPS NECESSAIRES'!$D$14,U$7=4,'CHAMPS NECESSAIRES'!$D$14,U$7=5,'CHAMPS NECESSAIRES'!$D$14)</f>
        <v>0.25000000000000006</v>
      </c>
      <c r="V12" s="94" t="str" cm="1">
        <f t="array" ref="V12">_xlfn.IFS(V$7=6," ",V$7=7," ",V$7=1,'CHAMPS NECESSAIRES'!$D$14,V$7=2,'CHAMPS NECESSAIRES'!$D$14,V$7=3,'CHAMPS NECESSAIRES'!$D$14,V$7=4,'CHAMPS NECESSAIRES'!$D$14,V$7=5,'CHAMPS NECESSAIRES'!$D$14)</f>
        <v xml:space="preserve"> </v>
      </c>
      <c r="W12" s="94" t="str" cm="1">
        <f t="array" ref="W12">_xlfn.IFS(W$7=6," ",W$7=7," ",W$7=1,'CHAMPS NECESSAIRES'!$D$14,W$7=2,'CHAMPS NECESSAIRES'!$D$14,W$7=3,'CHAMPS NECESSAIRES'!$D$14,W$7=4,'CHAMPS NECESSAIRES'!$D$14,W$7=5,'CHAMPS NECESSAIRES'!$D$14)</f>
        <v xml:space="preserve"> </v>
      </c>
      <c r="X12" s="94" cm="1">
        <f t="array" ref="X12">_xlfn.IFS(X$7=6," ",X$7=7," ",X$7=1,'CHAMPS NECESSAIRES'!$D$14,X$7=2,'CHAMPS NECESSAIRES'!$D$14,X$7=3,'CHAMPS NECESSAIRES'!$D$14,X$7=4,'CHAMPS NECESSAIRES'!$D$14,X$7=5,'CHAMPS NECESSAIRES'!$D$14)</f>
        <v>0.25000000000000006</v>
      </c>
      <c r="Y12" s="94" cm="1">
        <f t="array" ref="Y12">_xlfn.IFS(Y$7=6," ",Y$7=7," ",Y$7=1,'CHAMPS NECESSAIRES'!$D$14,Y$7=2,'CHAMPS NECESSAIRES'!$D$14,Y$7=3,'CHAMPS NECESSAIRES'!$D$14,Y$7=4,'CHAMPS NECESSAIRES'!$D$14,Y$7=5,'CHAMPS NECESSAIRES'!$D$14)</f>
        <v>0.25000000000000006</v>
      </c>
      <c r="Z12" s="94" cm="1">
        <f t="array" ref="Z12">_xlfn.IFS(Z$7=6," ",Z$7=7," ",Z$7=1,'CHAMPS NECESSAIRES'!$D$14,Z$7=2,'CHAMPS NECESSAIRES'!$D$14,Z$7=3,'CHAMPS NECESSAIRES'!$D$14,Z$7=4,'CHAMPS NECESSAIRES'!$D$14,Z$7=5,'CHAMPS NECESSAIRES'!$D$14)</f>
        <v>0.25000000000000006</v>
      </c>
      <c r="AA12" s="94" cm="1">
        <f t="array" ref="AA12">_xlfn.IFS(AA$7=6," ",AA$7=7," ",AA$7=1,'CHAMPS NECESSAIRES'!$D$14,AA$7=2,'CHAMPS NECESSAIRES'!$D$14,AA$7=3,'CHAMPS NECESSAIRES'!$D$14,AA$7=4,'CHAMPS NECESSAIRES'!$D$14,AA$7=5,'CHAMPS NECESSAIRES'!$D$14)</f>
        <v>0.25000000000000006</v>
      </c>
      <c r="AB12" s="94" cm="1">
        <f t="array" ref="AB12">_xlfn.IFS(AB$7=6," ",AB$7=7," ",AB$7=1,'CHAMPS NECESSAIRES'!$D$14,AB$7=2,'CHAMPS NECESSAIRES'!$D$14,AB$7=3,'CHAMPS NECESSAIRES'!$D$14,AB$7=4,'CHAMPS NECESSAIRES'!$D$14,AB$7=5,'CHAMPS NECESSAIRES'!$D$14)</f>
        <v>0.25000000000000006</v>
      </c>
      <c r="AC12" s="94" t="str" cm="1">
        <f t="array" ref="AC12">_xlfn.IFS(AC$7=6," ",AC$7=7," ",AC$7=1,'CHAMPS NECESSAIRES'!$D$14,AC$7=2,'CHAMPS NECESSAIRES'!$D$14,AC$7=3,'CHAMPS NECESSAIRES'!$D$14,AC$7=4,'CHAMPS NECESSAIRES'!$D$14,AC$7=5,'CHAMPS NECESSAIRES'!$D$14)</f>
        <v xml:space="preserve"> </v>
      </c>
      <c r="AD12" s="94" t="str" cm="1">
        <f t="array" ref="AD12">_xlfn.IFS(AD$7=6," ",AD$7=7," ",AD$7=1,'CHAMPS NECESSAIRES'!$D$14,AD$7=2,'CHAMPS NECESSAIRES'!$D$14,AD$7=3,'CHAMPS NECESSAIRES'!$D$14,AD$7=4,'CHAMPS NECESSAIRES'!$D$14,AD$7=5,'CHAMPS NECESSAIRES'!$D$14)</f>
        <v xml:space="preserve"> </v>
      </c>
      <c r="AE12" s="94" cm="1">
        <f t="array" ref="AE12">_xlfn.IFS(AE$7=6," ",AE$7=7," ",AE$7=1,'CHAMPS NECESSAIRES'!$D$14,AE$7=2,'CHAMPS NECESSAIRES'!$D$14,AE$7=3,'CHAMPS NECESSAIRES'!$D$14,AE$7=4,'CHAMPS NECESSAIRES'!$D$14,AE$7=5,'CHAMPS NECESSAIRES'!$D$14)</f>
        <v>0.25000000000000006</v>
      </c>
      <c r="AF12" s="94" cm="1">
        <f t="array" ref="AF12">_xlfn.IFS(AF$7=6," ",AF$7=7," ",AF$7=1,'CHAMPS NECESSAIRES'!$D$14,AF$7=2,'CHAMPS NECESSAIRES'!$D$14,AF$7=3,'CHAMPS NECESSAIRES'!$D$14,AF$7=4,'CHAMPS NECESSAIRES'!$D$14,AF$7=5,'CHAMPS NECESSAIRES'!$D$14)</f>
        <v>0.25000000000000006</v>
      </c>
      <c r="AG12" s="94" cm="1">
        <f t="array" ref="AG12">_xlfn.IFS(AG$7=6," ",AG$7=7," ",AG$7=1,'CHAMPS NECESSAIRES'!$D$14,AG$7=2,'CHAMPS NECESSAIRES'!$D$14,AG$7=3,'CHAMPS NECESSAIRES'!$D$14,AG$7=4,'CHAMPS NECESSAIRES'!$D$14,AG$7=5,'CHAMPS NECESSAIRES'!$D$14)</f>
        <v>0.25000000000000006</v>
      </c>
      <c r="AH12" s="94" cm="1">
        <f t="array" ref="AH12">_xlfn.IFS(AH$7=6," ",AH$7=7," ",AH$7=1,'CHAMPS NECESSAIRES'!$D$14,AH$7=2,'CHAMPS NECESSAIRES'!$D$14,AH$7=3,'CHAMPS NECESSAIRES'!$D$14,AH$7=4,'CHAMPS NECESSAIRES'!$D$14,AH$7=5,'CHAMPS NECESSAIRES'!$D$14)</f>
        <v>0.25000000000000006</v>
      </c>
      <c r="AI12" s="94" cm="1">
        <f t="array" ref="AI12">_xlfn.IFS(AI$7=6," ",AI$7=7," ",AI$7=1,'CHAMPS NECESSAIRES'!$D$14,AI$7=2,'CHAMPS NECESSAIRES'!$D$14,AI$7=3,'CHAMPS NECESSAIRES'!$D$14,AI$7=4,'CHAMPS NECESSAIRES'!$D$14,AI$7=5,'CHAMPS NECESSAIRES'!$D$14)</f>
        <v>0.25000000000000006</v>
      </c>
      <c r="AJ12" s="94" t="str" cm="1">
        <f t="array" ref="AJ12">_xlfn.IFS(AJ$7=6," ",AJ$7=7," ",AJ$7=1,'CHAMPS NECESSAIRES'!$D$14,AJ$7=2,'CHAMPS NECESSAIRES'!$D$14,AJ$7=3,'CHAMPS NECESSAIRES'!$D$14,AJ$7=4,'CHAMPS NECESSAIRES'!$D$14,AJ$7=5,'CHAMPS NECESSAIRES'!$D$14)</f>
        <v xml:space="preserve"> </v>
      </c>
      <c r="AK12" s="4" t="e">
        <f t="shared" si="4"/>
        <v>#VALUE!</v>
      </c>
      <c r="AL12" s="5" t="e">
        <f t="shared" si="5"/>
        <v>#VALUE!</v>
      </c>
      <c r="AM12" s="26">
        <f t="shared" si="6"/>
        <v>5.5000000000000009</v>
      </c>
      <c r="AN12" s="27">
        <f t="shared" si="7"/>
        <v>1.3750000000000002</v>
      </c>
      <c r="AO12" s="28">
        <f t="shared" si="8"/>
        <v>33.000000000000007</v>
      </c>
      <c r="AP12" s="72">
        <f t="shared" si="9"/>
        <v>31.350000000000005</v>
      </c>
      <c r="AQ12" s="17">
        <f t="shared" si="3"/>
        <v>31</v>
      </c>
      <c r="AR12" s="18" t="s">
        <v>86</v>
      </c>
      <c r="AS12" s="32"/>
      <c r="AT12" s="32"/>
      <c r="AU12" s="32"/>
      <c r="AV12" s="32"/>
      <c r="AW12" s="32"/>
      <c r="AX12" s="32"/>
      <c r="AY12" s="32"/>
      <c r="AZ12" s="32"/>
      <c r="BA12" s="32"/>
    </row>
    <row r="13" spans="1:53" x14ac:dyDescent="0.35">
      <c r="A13" s="32"/>
      <c r="B13" s="51" t="s">
        <v>85</v>
      </c>
      <c r="C13" s="15" t="s">
        <v>85</v>
      </c>
      <c r="D13" s="51" t="s">
        <v>57</v>
      </c>
      <c r="E13" s="51" t="s">
        <v>62</v>
      </c>
      <c r="F13" s="94" cm="1">
        <f t="array" ref="F13">_xlfn.IFS(F$7=6," ",F$7=7," ",F$7=1,'CHAMPS NECESSAIRES'!$D$14,F$7=2,'CHAMPS NECESSAIRES'!$D$14,F$7=3,'CHAMPS NECESSAIRES'!$D$14,F$7=4,'CHAMPS NECESSAIRES'!$D$14,F$7=5,'CHAMPS NECESSAIRES'!$D$14)</f>
        <v>0.25000000000000006</v>
      </c>
      <c r="G13" s="94" cm="1">
        <f t="array" ref="G13">_xlfn.IFS(G$7=6," ",G$7=7," ",G$7=1,'CHAMPS NECESSAIRES'!$D$14,G$7=2,'CHAMPS NECESSAIRES'!$D$14,G$7=3,'CHAMPS NECESSAIRES'!$D$14,G$7=4,'CHAMPS NECESSAIRES'!$D$14,G$7=5,'CHAMPS NECESSAIRES'!$D$14)</f>
        <v>0.25000000000000006</v>
      </c>
      <c r="H13" s="94" t="str" cm="1">
        <f t="array" ref="H13">_xlfn.IFS(H$7=6," ",H$7=7," ",H$7=1,'CHAMPS NECESSAIRES'!$D$14,H$7=2,'CHAMPS NECESSAIRES'!$D$14,H$7=3,'CHAMPS NECESSAIRES'!$D$14,H$7=4,'CHAMPS NECESSAIRES'!$D$14,H$7=5,'CHAMPS NECESSAIRES'!$D$14)</f>
        <v xml:space="preserve"> </v>
      </c>
      <c r="I13" s="94" t="str" cm="1">
        <f t="array" ref="I13">_xlfn.IFS(I$7=6," ",I$7=7," ",I$7=1,'CHAMPS NECESSAIRES'!$D$14,I$7=2,'CHAMPS NECESSAIRES'!$D$14,I$7=3,'CHAMPS NECESSAIRES'!$D$14,I$7=4,'CHAMPS NECESSAIRES'!$D$14,I$7=5,'CHAMPS NECESSAIRES'!$D$14)</f>
        <v xml:space="preserve"> </v>
      </c>
      <c r="J13" s="94" cm="1">
        <f t="array" ref="J13">_xlfn.IFS(J$7=6," ",J$7=7," ",J$7=1,'CHAMPS NECESSAIRES'!$D$14,J$7=2,'CHAMPS NECESSAIRES'!$D$14,J$7=3,'CHAMPS NECESSAIRES'!$D$14,J$7=4,'CHAMPS NECESSAIRES'!$D$14,J$7=5,'CHAMPS NECESSAIRES'!$D$14)</f>
        <v>0.25000000000000006</v>
      </c>
      <c r="K13" s="94" cm="1">
        <f t="array" ref="K13">_xlfn.IFS(K$7=6," ",K$7=7," ",K$7=1,'CHAMPS NECESSAIRES'!$D$14,K$7=2,'CHAMPS NECESSAIRES'!$D$14,K$7=3,'CHAMPS NECESSAIRES'!$D$14,K$7=4,'CHAMPS NECESSAIRES'!$D$14,K$7=5,'CHAMPS NECESSAIRES'!$D$14)</f>
        <v>0.25000000000000006</v>
      </c>
      <c r="L13" s="94" cm="1">
        <f t="array" ref="L13">_xlfn.IFS(L$7=6," ",L$7=7," ",L$7=1,'CHAMPS NECESSAIRES'!$D$14,L$7=2,'CHAMPS NECESSAIRES'!$D$14,L$7=3,'CHAMPS NECESSAIRES'!$D$14,L$7=4,'CHAMPS NECESSAIRES'!$D$14,L$7=5,'CHAMPS NECESSAIRES'!$D$14)</f>
        <v>0.25000000000000006</v>
      </c>
      <c r="M13" s="94" cm="1">
        <f t="array" ref="M13">_xlfn.IFS(M$7=6," ",M$7=7," ",M$7=1,'CHAMPS NECESSAIRES'!$D$14,M$7=2,'CHAMPS NECESSAIRES'!$D$14,M$7=3,'CHAMPS NECESSAIRES'!$D$14,M$7=4,'CHAMPS NECESSAIRES'!$D$14,M$7=5,'CHAMPS NECESSAIRES'!$D$14)</f>
        <v>0.25000000000000006</v>
      </c>
      <c r="N13" s="94" cm="1">
        <f t="array" ref="N13">_xlfn.IFS(N$7=6," ",N$7=7," ",N$7=1,'CHAMPS NECESSAIRES'!$D$14,N$7=2,'CHAMPS NECESSAIRES'!$D$14,N$7=3,'CHAMPS NECESSAIRES'!$D$14,N$7=4,'CHAMPS NECESSAIRES'!$D$14,N$7=5,'CHAMPS NECESSAIRES'!$D$14)</f>
        <v>0.25000000000000006</v>
      </c>
      <c r="O13" s="94" t="str" cm="1">
        <f t="array" ref="O13">_xlfn.IFS(O$7=6," ",O$7=7," ",O$7=1,'CHAMPS NECESSAIRES'!$D$14,O$7=2,'CHAMPS NECESSAIRES'!$D$14,O$7=3,'CHAMPS NECESSAIRES'!$D$14,O$7=4,'CHAMPS NECESSAIRES'!$D$14,O$7=5,'CHAMPS NECESSAIRES'!$D$14)</f>
        <v xml:space="preserve"> </v>
      </c>
      <c r="P13" s="94" t="str" cm="1">
        <f t="array" ref="P13">_xlfn.IFS(P$7=6," ",P$7=7," ",P$7=1,'CHAMPS NECESSAIRES'!$D$14,P$7=2,'CHAMPS NECESSAIRES'!$D$14,P$7=3,'CHAMPS NECESSAIRES'!$D$14,P$7=4,'CHAMPS NECESSAIRES'!$D$14,P$7=5,'CHAMPS NECESSAIRES'!$D$14)</f>
        <v xml:space="preserve"> </v>
      </c>
      <c r="Q13" s="94" cm="1">
        <f t="array" ref="Q13">_xlfn.IFS(Q$7=6," ",Q$7=7," ",Q$7=1,'CHAMPS NECESSAIRES'!$D$14,Q$7=2,'CHAMPS NECESSAIRES'!$D$14,Q$7=3,'CHAMPS NECESSAIRES'!$D$14,Q$7=4,'CHAMPS NECESSAIRES'!$D$14,Q$7=5,'CHAMPS NECESSAIRES'!$D$14)</f>
        <v>0.25000000000000006</v>
      </c>
      <c r="R13" s="94" cm="1">
        <f t="array" ref="R13">_xlfn.IFS(R$7=6," ",R$7=7," ",R$7=1,'CHAMPS NECESSAIRES'!$D$14,R$7=2,'CHAMPS NECESSAIRES'!$D$14,R$7=3,'CHAMPS NECESSAIRES'!$D$14,R$7=4,'CHAMPS NECESSAIRES'!$D$14,R$7=5,'CHAMPS NECESSAIRES'!$D$14)</f>
        <v>0.25000000000000006</v>
      </c>
      <c r="S13" s="94" cm="1">
        <f t="array" ref="S13">_xlfn.IFS(S$7=6," ",S$7=7," ",S$7=1,'CHAMPS NECESSAIRES'!$D$14,S$7=2,'CHAMPS NECESSAIRES'!$D$14,S$7=3,'CHAMPS NECESSAIRES'!$D$14,S$7=4,'CHAMPS NECESSAIRES'!$D$14,S$7=5,'CHAMPS NECESSAIRES'!$D$14)</f>
        <v>0.25000000000000006</v>
      </c>
      <c r="T13" s="94" cm="1">
        <f t="array" ref="T13">_xlfn.IFS(T$7=6," ",T$7=7," ",T$7=1,'CHAMPS NECESSAIRES'!$D$14,T$7=2,'CHAMPS NECESSAIRES'!$D$14,T$7=3,'CHAMPS NECESSAIRES'!$D$14,T$7=4,'CHAMPS NECESSAIRES'!$D$14,T$7=5,'CHAMPS NECESSAIRES'!$D$14)</f>
        <v>0.25000000000000006</v>
      </c>
      <c r="U13" s="94" cm="1">
        <f t="array" ref="U13">_xlfn.IFS(U$7=6," ",U$7=7," ",U$7=1,'CHAMPS NECESSAIRES'!$D$14,U$7=2,'CHAMPS NECESSAIRES'!$D$14,U$7=3,'CHAMPS NECESSAIRES'!$D$14,U$7=4,'CHAMPS NECESSAIRES'!$D$14,U$7=5,'CHAMPS NECESSAIRES'!$D$14)</f>
        <v>0.25000000000000006</v>
      </c>
      <c r="V13" s="94" t="str" cm="1">
        <f t="array" ref="V13">_xlfn.IFS(V$7=6," ",V$7=7," ",V$7=1,'CHAMPS NECESSAIRES'!$D$14,V$7=2,'CHAMPS NECESSAIRES'!$D$14,V$7=3,'CHAMPS NECESSAIRES'!$D$14,V$7=4,'CHAMPS NECESSAIRES'!$D$14,V$7=5,'CHAMPS NECESSAIRES'!$D$14)</f>
        <v xml:space="preserve"> </v>
      </c>
      <c r="W13" s="94" t="str" cm="1">
        <f t="array" ref="W13">_xlfn.IFS(W$7=6," ",W$7=7," ",W$7=1,'CHAMPS NECESSAIRES'!$D$14,W$7=2,'CHAMPS NECESSAIRES'!$D$14,W$7=3,'CHAMPS NECESSAIRES'!$D$14,W$7=4,'CHAMPS NECESSAIRES'!$D$14,W$7=5,'CHAMPS NECESSAIRES'!$D$14)</f>
        <v xml:space="preserve"> </v>
      </c>
      <c r="X13" s="94" cm="1">
        <f t="array" ref="X13">_xlfn.IFS(X$7=6," ",X$7=7," ",X$7=1,'CHAMPS NECESSAIRES'!$D$14,X$7=2,'CHAMPS NECESSAIRES'!$D$14,X$7=3,'CHAMPS NECESSAIRES'!$D$14,X$7=4,'CHAMPS NECESSAIRES'!$D$14,X$7=5,'CHAMPS NECESSAIRES'!$D$14)</f>
        <v>0.25000000000000006</v>
      </c>
      <c r="Y13" s="94" cm="1">
        <f t="array" ref="Y13">_xlfn.IFS(Y$7=6," ",Y$7=7," ",Y$7=1,'CHAMPS NECESSAIRES'!$D$14,Y$7=2,'CHAMPS NECESSAIRES'!$D$14,Y$7=3,'CHAMPS NECESSAIRES'!$D$14,Y$7=4,'CHAMPS NECESSAIRES'!$D$14,Y$7=5,'CHAMPS NECESSAIRES'!$D$14)</f>
        <v>0.25000000000000006</v>
      </c>
      <c r="Z13" s="94" cm="1">
        <f t="array" ref="Z13">_xlfn.IFS(Z$7=6," ",Z$7=7," ",Z$7=1,'CHAMPS NECESSAIRES'!$D$14,Z$7=2,'CHAMPS NECESSAIRES'!$D$14,Z$7=3,'CHAMPS NECESSAIRES'!$D$14,Z$7=4,'CHAMPS NECESSAIRES'!$D$14,Z$7=5,'CHAMPS NECESSAIRES'!$D$14)</f>
        <v>0.25000000000000006</v>
      </c>
      <c r="AA13" s="94" cm="1">
        <f t="array" ref="AA13">_xlfn.IFS(AA$7=6," ",AA$7=7," ",AA$7=1,'CHAMPS NECESSAIRES'!$D$14,AA$7=2,'CHAMPS NECESSAIRES'!$D$14,AA$7=3,'CHAMPS NECESSAIRES'!$D$14,AA$7=4,'CHAMPS NECESSAIRES'!$D$14,AA$7=5,'CHAMPS NECESSAIRES'!$D$14)</f>
        <v>0.25000000000000006</v>
      </c>
      <c r="AB13" s="94" cm="1">
        <f t="array" ref="AB13">_xlfn.IFS(AB$7=6," ",AB$7=7," ",AB$7=1,'CHAMPS NECESSAIRES'!$D$14,AB$7=2,'CHAMPS NECESSAIRES'!$D$14,AB$7=3,'CHAMPS NECESSAIRES'!$D$14,AB$7=4,'CHAMPS NECESSAIRES'!$D$14,AB$7=5,'CHAMPS NECESSAIRES'!$D$14)</f>
        <v>0.25000000000000006</v>
      </c>
      <c r="AC13" s="94" t="str" cm="1">
        <f t="array" ref="AC13">_xlfn.IFS(AC$7=6," ",AC$7=7," ",AC$7=1,'CHAMPS NECESSAIRES'!$D$14,AC$7=2,'CHAMPS NECESSAIRES'!$D$14,AC$7=3,'CHAMPS NECESSAIRES'!$D$14,AC$7=4,'CHAMPS NECESSAIRES'!$D$14,AC$7=5,'CHAMPS NECESSAIRES'!$D$14)</f>
        <v xml:space="preserve"> </v>
      </c>
      <c r="AD13" s="94" t="str" cm="1">
        <f t="array" ref="AD13">_xlfn.IFS(AD$7=6," ",AD$7=7," ",AD$7=1,'CHAMPS NECESSAIRES'!$D$14,AD$7=2,'CHAMPS NECESSAIRES'!$D$14,AD$7=3,'CHAMPS NECESSAIRES'!$D$14,AD$7=4,'CHAMPS NECESSAIRES'!$D$14,AD$7=5,'CHAMPS NECESSAIRES'!$D$14)</f>
        <v xml:space="preserve"> </v>
      </c>
      <c r="AE13" s="94" cm="1">
        <f t="array" ref="AE13">_xlfn.IFS(AE$7=6," ",AE$7=7," ",AE$7=1,'CHAMPS NECESSAIRES'!$D$14,AE$7=2,'CHAMPS NECESSAIRES'!$D$14,AE$7=3,'CHAMPS NECESSAIRES'!$D$14,AE$7=4,'CHAMPS NECESSAIRES'!$D$14,AE$7=5,'CHAMPS NECESSAIRES'!$D$14)</f>
        <v>0.25000000000000006</v>
      </c>
      <c r="AF13" s="94" cm="1">
        <f t="array" ref="AF13">_xlfn.IFS(AF$7=6," ",AF$7=7," ",AF$7=1,'CHAMPS NECESSAIRES'!$D$14,AF$7=2,'CHAMPS NECESSAIRES'!$D$14,AF$7=3,'CHAMPS NECESSAIRES'!$D$14,AF$7=4,'CHAMPS NECESSAIRES'!$D$14,AF$7=5,'CHAMPS NECESSAIRES'!$D$14)</f>
        <v>0.25000000000000006</v>
      </c>
      <c r="AG13" s="94" cm="1">
        <f t="array" ref="AG13">_xlfn.IFS(AG$7=6," ",AG$7=7," ",AG$7=1,'CHAMPS NECESSAIRES'!$D$14,AG$7=2,'CHAMPS NECESSAIRES'!$D$14,AG$7=3,'CHAMPS NECESSAIRES'!$D$14,AG$7=4,'CHAMPS NECESSAIRES'!$D$14,AG$7=5,'CHAMPS NECESSAIRES'!$D$14)</f>
        <v>0.25000000000000006</v>
      </c>
      <c r="AH13" s="94" cm="1">
        <f t="array" ref="AH13">_xlfn.IFS(AH$7=6," ",AH$7=7," ",AH$7=1,'CHAMPS NECESSAIRES'!$D$14,AH$7=2,'CHAMPS NECESSAIRES'!$D$14,AH$7=3,'CHAMPS NECESSAIRES'!$D$14,AH$7=4,'CHAMPS NECESSAIRES'!$D$14,AH$7=5,'CHAMPS NECESSAIRES'!$D$14)</f>
        <v>0.25000000000000006</v>
      </c>
      <c r="AI13" s="94" cm="1">
        <f t="array" ref="AI13">_xlfn.IFS(AI$7=6," ",AI$7=7," ",AI$7=1,'CHAMPS NECESSAIRES'!$D$14,AI$7=2,'CHAMPS NECESSAIRES'!$D$14,AI$7=3,'CHAMPS NECESSAIRES'!$D$14,AI$7=4,'CHAMPS NECESSAIRES'!$D$14,AI$7=5,'CHAMPS NECESSAIRES'!$D$14)</f>
        <v>0.25000000000000006</v>
      </c>
      <c r="AJ13" s="94" t="str" cm="1">
        <f t="array" ref="AJ13">_xlfn.IFS(AJ$7=6," ",AJ$7=7," ",AJ$7=1,'CHAMPS NECESSAIRES'!$D$14,AJ$7=2,'CHAMPS NECESSAIRES'!$D$14,AJ$7=3,'CHAMPS NECESSAIRES'!$D$14,AJ$7=4,'CHAMPS NECESSAIRES'!$D$14,AJ$7=5,'CHAMPS NECESSAIRES'!$D$14)</f>
        <v xml:space="preserve"> </v>
      </c>
      <c r="AK13" s="4" t="e">
        <f t="shared" si="4"/>
        <v>#VALUE!</v>
      </c>
      <c r="AL13" s="5" t="e">
        <f>AK13/24</f>
        <v>#VALUE!</v>
      </c>
      <c r="AM13" s="26">
        <f t="shared" si="6"/>
        <v>5.5000000000000009</v>
      </c>
      <c r="AN13" s="27">
        <f t="shared" si="7"/>
        <v>1.3750000000000002</v>
      </c>
      <c r="AO13" s="28">
        <f t="shared" si="8"/>
        <v>33.000000000000007</v>
      </c>
      <c r="AP13" s="72">
        <f t="shared" si="9"/>
        <v>31.350000000000005</v>
      </c>
      <c r="AQ13" s="17">
        <f t="shared" si="3"/>
        <v>31</v>
      </c>
      <c r="AR13" s="18" t="s">
        <v>86</v>
      </c>
      <c r="AS13" s="32"/>
      <c r="AT13" s="32"/>
      <c r="AU13" s="32"/>
      <c r="AV13" s="32"/>
      <c r="AW13" s="32"/>
      <c r="AX13" s="32"/>
      <c r="AY13" s="32"/>
      <c r="AZ13" s="32"/>
      <c r="BA13" s="32"/>
    </row>
    <row r="14" spans="1:53" x14ac:dyDescent="0.35">
      <c r="A14" s="32"/>
      <c r="B14" s="51" t="s">
        <v>85</v>
      </c>
      <c r="C14" s="15" t="s">
        <v>85</v>
      </c>
      <c r="D14" s="51" t="s">
        <v>57</v>
      </c>
      <c r="E14" s="51" t="s">
        <v>62</v>
      </c>
      <c r="F14" s="94" cm="1">
        <f t="array" ref="F14">_xlfn.IFS(F$7=6," ",F$7=7," ",F$7=1,'CHAMPS NECESSAIRES'!$D$14,F$7=2,'CHAMPS NECESSAIRES'!$D$14,F$7=3,'CHAMPS NECESSAIRES'!$D$14,F$7=4,'CHAMPS NECESSAIRES'!$D$14,F$7=5,'CHAMPS NECESSAIRES'!$D$14)</f>
        <v>0.25000000000000006</v>
      </c>
      <c r="G14" s="94" cm="1">
        <f t="array" ref="G14">_xlfn.IFS(G$7=6," ",G$7=7," ",G$7=1,'CHAMPS NECESSAIRES'!$D$14,G$7=2,'CHAMPS NECESSAIRES'!$D$14,G$7=3,'CHAMPS NECESSAIRES'!$D$14,G$7=4,'CHAMPS NECESSAIRES'!$D$14,G$7=5,'CHAMPS NECESSAIRES'!$D$14)</f>
        <v>0.25000000000000006</v>
      </c>
      <c r="H14" s="94" t="str" cm="1">
        <f t="array" ref="H14">_xlfn.IFS(H$7=6," ",H$7=7," ",H$7=1,'CHAMPS NECESSAIRES'!$D$14,H$7=2,'CHAMPS NECESSAIRES'!$D$14,H$7=3,'CHAMPS NECESSAIRES'!$D$14,H$7=4,'CHAMPS NECESSAIRES'!$D$14,H$7=5,'CHAMPS NECESSAIRES'!$D$14)</f>
        <v xml:space="preserve"> </v>
      </c>
      <c r="I14" s="94" t="str" cm="1">
        <f t="array" ref="I14">_xlfn.IFS(I$7=6," ",I$7=7," ",I$7=1,'CHAMPS NECESSAIRES'!$D$14,I$7=2,'CHAMPS NECESSAIRES'!$D$14,I$7=3,'CHAMPS NECESSAIRES'!$D$14,I$7=4,'CHAMPS NECESSAIRES'!$D$14,I$7=5,'CHAMPS NECESSAIRES'!$D$14)</f>
        <v xml:space="preserve"> </v>
      </c>
      <c r="J14" s="94" cm="1">
        <f t="array" ref="J14">_xlfn.IFS(J$7=6," ",J$7=7," ",J$7=1,'CHAMPS NECESSAIRES'!$D$14,J$7=2,'CHAMPS NECESSAIRES'!$D$14,J$7=3,'CHAMPS NECESSAIRES'!$D$14,J$7=4,'CHAMPS NECESSAIRES'!$D$14,J$7=5,'CHAMPS NECESSAIRES'!$D$14)</f>
        <v>0.25000000000000006</v>
      </c>
      <c r="K14" s="94" cm="1">
        <f t="array" ref="K14">_xlfn.IFS(K$7=6," ",K$7=7," ",K$7=1,'CHAMPS NECESSAIRES'!$D$14,K$7=2,'CHAMPS NECESSAIRES'!$D$14,K$7=3,'CHAMPS NECESSAIRES'!$D$14,K$7=4,'CHAMPS NECESSAIRES'!$D$14,K$7=5,'CHAMPS NECESSAIRES'!$D$14)</f>
        <v>0.25000000000000006</v>
      </c>
      <c r="L14" s="94" cm="1">
        <f t="array" ref="L14">_xlfn.IFS(L$7=6," ",L$7=7," ",L$7=1,'CHAMPS NECESSAIRES'!$D$14,L$7=2,'CHAMPS NECESSAIRES'!$D$14,L$7=3,'CHAMPS NECESSAIRES'!$D$14,L$7=4,'CHAMPS NECESSAIRES'!$D$14,L$7=5,'CHAMPS NECESSAIRES'!$D$14)</f>
        <v>0.25000000000000006</v>
      </c>
      <c r="M14" s="94" cm="1">
        <f t="array" ref="M14">_xlfn.IFS(M$7=6," ",M$7=7," ",M$7=1,'CHAMPS NECESSAIRES'!$D$14,M$7=2,'CHAMPS NECESSAIRES'!$D$14,M$7=3,'CHAMPS NECESSAIRES'!$D$14,M$7=4,'CHAMPS NECESSAIRES'!$D$14,M$7=5,'CHAMPS NECESSAIRES'!$D$14)</f>
        <v>0.25000000000000006</v>
      </c>
      <c r="N14" s="94" cm="1">
        <f t="array" ref="N14">_xlfn.IFS(N$7=6," ",N$7=7," ",N$7=1,'CHAMPS NECESSAIRES'!$D$14,N$7=2,'CHAMPS NECESSAIRES'!$D$14,N$7=3,'CHAMPS NECESSAIRES'!$D$14,N$7=4,'CHAMPS NECESSAIRES'!$D$14,N$7=5,'CHAMPS NECESSAIRES'!$D$14)</f>
        <v>0.25000000000000006</v>
      </c>
      <c r="O14" s="94" t="str" cm="1">
        <f t="array" ref="O14">_xlfn.IFS(O$7=6," ",O$7=7," ",O$7=1,'CHAMPS NECESSAIRES'!$D$14,O$7=2,'CHAMPS NECESSAIRES'!$D$14,O$7=3,'CHAMPS NECESSAIRES'!$D$14,O$7=4,'CHAMPS NECESSAIRES'!$D$14,O$7=5,'CHAMPS NECESSAIRES'!$D$14)</f>
        <v xml:space="preserve"> </v>
      </c>
      <c r="P14" s="94" t="str" cm="1">
        <f t="array" ref="P14">_xlfn.IFS(P$7=6," ",P$7=7," ",P$7=1,'CHAMPS NECESSAIRES'!$D$14,P$7=2,'CHAMPS NECESSAIRES'!$D$14,P$7=3,'CHAMPS NECESSAIRES'!$D$14,P$7=4,'CHAMPS NECESSAIRES'!$D$14,P$7=5,'CHAMPS NECESSAIRES'!$D$14)</f>
        <v xml:space="preserve"> </v>
      </c>
      <c r="Q14" s="94" cm="1">
        <f t="array" ref="Q14">_xlfn.IFS(Q$7=6," ",Q$7=7," ",Q$7=1,'CHAMPS NECESSAIRES'!$D$14,Q$7=2,'CHAMPS NECESSAIRES'!$D$14,Q$7=3,'CHAMPS NECESSAIRES'!$D$14,Q$7=4,'CHAMPS NECESSAIRES'!$D$14,Q$7=5,'CHAMPS NECESSAIRES'!$D$14)</f>
        <v>0.25000000000000006</v>
      </c>
      <c r="R14" s="94" cm="1">
        <f t="array" ref="R14">_xlfn.IFS(R$7=6," ",R$7=7," ",R$7=1,'CHAMPS NECESSAIRES'!$D$14,R$7=2,'CHAMPS NECESSAIRES'!$D$14,R$7=3,'CHAMPS NECESSAIRES'!$D$14,R$7=4,'CHAMPS NECESSAIRES'!$D$14,R$7=5,'CHAMPS NECESSAIRES'!$D$14)</f>
        <v>0.25000000000000006</v>
      </c>
      <c r="S14" s="94" cm="1">
        <f t="array" ref="S14">_xlfn.IFS(S$7=6," ",S$7=7," ",S$7=1,'CHAMPS NECESSAIRES'!$D$14,S$7=2,'CHAMPS NECESSAIRES'!$D$14,S$7=3,'CHAMPS NECESSAIRES'!$D$14,S$7=4,'CHAMPS NECESSAIRES'!$D$14,S$7=5,'CHAMPS NECESSAIRES'!$D$14)</f>
        <v>0.25000000000000006</v>
      </c>
      <c r="T14" s="94" cm="1">
        <f t="array" ref="T14">_xlfn.IFS(T$7=6," ",T$7=7," ",T$7=1,'CHAMPS NECESSAIRES'!$D$14,T$7=2,'CHAMPS NECESSAIRES'!$D$14,T$7=3,'CHAMPS NECESSAIRES'!$D$14,T$7=4,'CHAMPS NECESSAIRES'!$D$14,T$7=5,'CHAMPS NECESSAIRES'!$D$14)</f>
        <v>0.25000000000000006</v>
      </c>
      <c r="U14" s="94" cm="1">
        <f t="array" ref="U14">_xlfn.IFS(U$7=6," ",U$7=7," ",U$7=1,'CHAMPS NECESSAIRES'!$D$14,U$7=2,'CHAMPS NECESSAIRES'!$D$14,U$7=3,'CHAMPS NECESSAIRES'!$D$14,U$7=4,'CHAMPS NECESSAIRES'!$D$14,U$7=5,'CHAMPS NECESSAIRES'!$D$14)</f>
        <v>0.25000000000000006</v>
      </c>
      <c r="V14" s="94" t="str" cm="1">
        <f t="array" ref="V14">_xlfn.IFS(V$7=6," ",V$7=7," ",V$7=1,'CHAMPS NECESSAIRES'!$D$14,V$7=2,'CHAMPS NECESSAIRES'!$D$14,V$7=3,'CHAMPS NECESSAIRES'!$D$14,V$7=4,'CHAMPS NECESSAIRES'!$D$14,V$7=5,'CHAMPS NECESSAIRES'!$D$14)</f>
        <v xml:space="preserve"> </v>
      </c>
      <c r="W14" s="94" t="str" cm="1">
        <f t="array" ref="W14">_xlfn.IFS(W$7=6," ",W$7=7," ",W$7=1,'CHAMPS NECESSAIRES'!$D$14,W$7=2,'CHAMPS NECESSAIRES'!$D$14,W$7=3,'CHAMPS NECESSAIRES'!$D$14,W$7=4,'CHAMPS NECESSAIRES'!$D$14,W$7=5,'CHAMPS NECESSAIRES'!$D$14)</f>
        <v xml:space="preserve"> </v>
      </c>
      <c r="X14" s="94" cm="1">
        <f t="array" ref="X14">_xlfn.IFS(X$7=6," ",X$7=7," ",X$7=1,'CHAMPS NECESSAIRES'!$D$14,X$7=2,'CHAMPS NECESSAIRES'!$D$14,X$7=3,'CHAMPS NECESSAIRES'!$D$14,X$7=4,'CHAMPS NECESSAIRES'!$D$14,X$7=5,'CHAMPS NECESSAIRES'!$D$14)</f>
        <v>0.25000000000000006</v>
      </c>
      <c r="Y14" s="94" cm="1">
        <f t="array" ref="Y14">_xlfn.IFS(Y$7=6," ",Y$7=7," ",Y$7=1,'CHAMPS NECESSAIRES'!$D$14,Y$7=2,'CHAMPS NECESSAIRES'!$D$14,Y$7=3,'CHAMPS NECESSAIRES'!$D$14,Y$7=4,'CHAMPS NECESSAIRES'!$D$14,Y$7=5,'CHAMPS NECESSAIRES'!$D$14)</f>
        <v>0.25000000000000006</v>
      </c>
      <c r="Z14" s="94" cm="1">
        <f t="array" ref="Z14">_xlfn.IFS(Z$7=6," ",Z$7=7," ",Z$7=1,'CHAMPS NECESSAIRES'!$D$14,Z$7=2,'CHAMPS NECESSAIRES'!$D$14,Z$7=3,'CHAMPS NECESSAIRES'!$D$14,Z$7=4,'CHAMPS NECESSAIRES'!$D$14,Z$7=5,'CHAMPS NECESSAIRES'!$D$14)</f>
        <v>0.25000000000000006</v>
      </c>
      <c r="AA14" s="94" cm="1">
        <f t="array" ref="AA14">_xlfn.IFS(AA$7=6," ",AA$7=7," ",AA$7=1,'CHAMPS NECESSAIRES'!$D$14,AA$7=2,'CHAMPS NECESSAIRES'!$D$14,AA$7=3,'CHAMPS NECESSAIRES'!$D$14,AA$7=4,'CHAMPS NECESSAIRES'!$D$14,AA$7=5,'CHAMPS NECESSAIRES'!$D$14)</f>
        <v>0.25000000000000006</v>
      </c>
      <c r="AB14" s="94" cm="1">
        <f t="array" ref="AB14">_xlfn.IFS(AB$7=6," ",AB$7=7," ",AB$7=1,'CHAMPS NECESSAIRES'!$D$14,AB$7=2,'CHAMPS NECESSAIRES'!$D$14,AB$7=3,'CHAMPS NECESSAIRES'!$D$14,AB$7=4,'CHAMPS NECESSAIRES'!$D$14,AB$7=5,'CHAMPS NECESSAIRES'!$D$14)</f>
        <v>0.25000000000000006</v>
      </c>
      <c r="AC14" s="94" t="str" cm="1">
        <f t="array" ref="AC14">_xlfn.IFS(AC$7=6," ",AC$7=7," ",AC$7=1,'CHAMPS NECESSAIRES'!$D$14,AC$7=2,'CHAMPS NECESSAIRES'!$D$14,AC$7=3,'CHAMPS NECESSAIRES'!$D$14,AC$7=4,'CHAMPS NECESSAIRES'!$D$14,AC$7=5,'CHAMPS NECESSAIRES'!$D$14)</f>
        <v xml:space="preserve"> </v>
      </c>
      <c r="AD14" s="94" t="str" cm="1">
        <f t="array" ref="AD14">_xlfn.IFS(AD$7=6," ",AD$7=7," ",AD$7=1,'CHAMPS NECESSAIRES'!$D$14,AD$7=2,'CHAMPS NECESSAIRES'!$D$14,AD$7=3,'CHAMPS NECESSAIRES'!$D$14,AD$7=4,'CHAMPS NECESSAIRES'!$D$14,AD$7=5,'CHAMPS NECESSAIRES'!$D$14)</f>
        <v xml:space="preserve"> </v>
      </c>
      <c r="AE14" s="94" cm="1">
        <f t="array" ref="AE14">_xlfn.IFS(AE$7=6," ",AE$7=7," ",AE$7=1,'CHAMPS NECESSAIRES'!$D$14,AE$7=2,'CHAMPS NECESSAIRES'!$D$14,AE$7=3,'CHAMPS NECESSAIRES'!$D$14,AE$7=4,'CHAMPS NECESSAIRES'!$D$14,AE$7=5,'CHAMPS NECESSAIRES'!$D$14)</f>
        <v>0.25000000000000006</v>
      </c>
      <c r="AF14" s="94" cm="1">
        <f t="array" ref="AF14">_xlfn.IFS(AF$7=6," ",AF$7=7," ",AF$7=1,'CHAMPS NECESSAIRES'!$D$14,AF$7=2,'CHAMPS NECESSAIRES'!$D$14,AF$7=3,'CHAMPS NECESSAIRES'!$D$14,AF$7=4,'CHAMPS NECESSAIRES'!$D$14,AF$7=5,'CHAMPS NECESSAIRES'!$D$14)</f>
        <v>0.25000000000000006</v>
      </c>
      <c r="AG14" s="94" cm="1">
        <f t="array" ref="AG14">_xlfn.IFS(AG$7=6," ",AG$7=7," ",AG$7=1,'CHAMPS NECESSAIRES'!$D$14,AG$7=2,'CHAMPS NECESSAIRES'!$D$14,AG$7=3,'CHAMPS NECESSAIRES'!$D$14,AG$7=4,'CHAMPS NECESSAIRES'!$D$14,AG$7=5,'CHAMPS NECESSAIRES'!$D$14)</f>
        <v>0.25000000000000006</v>
      </c>
      <c r="AH14" s="94" cm="1">
        <f t="array" ref="AH14">_xlfn.IFS(AH$7=6," ",AH$7=7," ",AH$7=1,'CHAMPS NECESSAIRES'!$D$14,AH$7=2,'CHAMPS NECESSAIRES'!$D$14,AH$7=3,'CHAMPS NECESSAIRES'!$D$14,AH$7=4,'CHAMPS NECESSAIRES'!$D$14,AH$7=5,'CHAMPS NECESSAIRES'!$D$14)</f>
        <v>0.25000000000000006</v>
      </c>
      <c r="AI14" s="94" cm="1">
        <f t="array" ref="AI14">_xlfn.IFS(AI$7=6," ",AI$7=7," ",AI$7=1,'CHAMPS NECESSAIRES'!$D$14,AI$7=2,'CHAMPS NECESSAIRES'!$D$14,AI$7=3,'CHAMPS NECESSAIRES'!$D$14,AI$7=4,'CHAMPS NECESSAIRES'!$D$14,AI$7=5,'CHAMPS NECESSAIRES'!$D$14)</f>
        <v>0.25000000000000006</v>
      </c>
      <c r="AJ14" s="94" t="str" cm="1">
        <f t="array" ref="AJ14">_xlfn.IFS(AJ$7=6," ",AJ$7=7," ",AJ$7=1,'CHAMPS NECESSAIRES'!$D$14,AJ$7=2,'CHAMPS NECESSAIRES'!$D$14,AJ$7=3,'CHAMPS NECESSAIRES'!$D$14,AJ$7=4,'CHAMPS NECESSAIRES'!$D$14,AJ$7=5,'CHAMPS NECESSAIRES'!$D$14)</f>
        <v xml:space="preserve"> </v>
      </c>
      <c r="AK14" s="4" t="e">
        <f t="shared" si="4"/>
        <v>#VALUE!</v>
      </c>
      <c r="AL14" s="5" t="e">
        <f t="shared" ref="AL14:AL17" si="10">AK14/24</f>
        <v>#VALUE!</v>
      </c>
      <c r="AM14" s="26">
        <f t="shared" si="6"/>
        <v>5.5000000000000009</v>
      </c>
      <c r="AN14" s="27">
        <f t="shared" si="7"/>
        <v>1.3750000000000002</v>
      </c>
      <c r="AO14" s="28">
        <f t="shared" si="8"/>
        <v>33.000000000000007</v>
      </c>
      <c r="AP14" s="72">
        <f t="shared" si="9"/>
        <v>31.350000000000005</v>
      </c>
      <c r="AQ14" s="17">
        <f t="shared" si="3"/>
        <v>31</v>
      </c>
      <c r="AR14" s="18" t="s">
        <v>86</v>
      </c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x14ac:dyDescent="0.35">
      <c r="A15" s="32"/>
      <c r="B15" s="51" t="s">
        <v>85</v>
      </c>
      <c r="C15" s="15" t="s">
        <v>85</v>
      </c>
      <c r="D15" s="51" t="s">
        <v>57</v>
      </c>
      <c r="E15" s="51" t="s">
        <v>62</v>
      </c>
      <c r="F15" s="94" cm="1">
        <f t="array" ref="F15">_xlfn.IFS(F$7=6," ",F$7=7," ",F$7=1,'CHAMPS NECESSAIRES'!$D$14,F$7=2,'CHAMPS NECESSAIRES'!$D$14,F$7=3,'CHAMPS NECESSAIRES'!$D$14,F$7=4,'CHAMPS NECESSAIRES'!$D$14,F$7=5,'CHAMPS NECESSAIRES'!$D$14)</f>
        <v>0.25000000000000006</v>
      </c>
      <c r="G15" s="94" cm="1">
        <f t="array" ref="G15">_xlfn.IFS(G$7=6," ",G$7=7," ",G$7=1,'CHAMPS NECESSAIRES'!$D$14,G$7=2,'CHAMPS NECESSAIRES'!$D$14,G$7=3,'CHAMPS NECESSAIRES'!$D$14,G$7=4,'CHAMPS NECESSAIRES'!$D$14,G$7=5,'CHAMPS NECESSAIRES'!$D$14)</f>
        <v>0.25000000000000006</v>
      </c>
      <c r="H15" s="94" t="str" cm="1">
        <f t="array" ref="H15">_xlfn.IFS(H$7=6," ",H$7=7," ",H$7=1,'CHAMPS NECESSAIRES'!$D$14,H$7=2,'CHAMPS NECESSAIRES'!$D$14,H$7=3,'CHAMPS NECESSAIRES'!$D$14,H$7=4,'CHAMPS NECESSAIRES'!$D$14,H$7=5,'CHAMPS NECESSAIRES'!$D$14)</f>
        <v xml:space="preserve"> </v>
      </c>
      <c r="I15" s="94" t="str" cm="1">
        <f t="array" ref="I15">_xlfn.IFS(I$7=6," ",I$7=7," ",I$7=1,'CHAMPS NECESSAIRES'!$D$14,I$7=2,'CHAMPS NECESSAIRES'!$D$14,I$7=3,'CHAMPS NECESSAIRES'!$D$14,I$7=4,'CHAMPS NECESSAIRES'!$D$14,I$7=5,'CHAMPS NECESSAIRES'!$D$14)</f>
        <v xml:space="preserve"> </v>
      </c>
      <c r="J15" s="94" cm="1">
        <f t="array" ref="J15">_xlfn.IFS(J$7=6," ",J$7=7," ",J$7=1,'CHAMPS NECESSAIRES'!$D$14,J$7=2,'CHAMPS NECESSAIRES'!$D$14,J$7=3,'CHAMPS NECESSAIRES'!$D$14,J$7=4,'CHAMPS NECESSAIRES'!$D$14,J$7=5,'CHAMPS NECESSAIRES'!$D$14)</f>
        <v>0.25000000000000006</v>
      </c>
      <c r="K15" s="94" cm="1">
        <f t="array" ref="K15">_xlfn.IFS(K$7=6," ",K$7=7," ",K$7=1,'CHAMPS NECESSAIRES'!$D$14,K$7=2,'CHAMPS NECESSAIRES'!$D$14,K$7=3,'CHAMPS NECESSAIRES'!$D$14,K$7=4,'CHAMPS NECESSAIRES'!$D$14,K$7=5,'CHAMPS NECESSAIRES'!$D$14)</f>
        <v>0.25000000000000006</v>
      </c>
      <c r="L15" s="94" cm="1">
        <f t="array" ref="L15">_xlfn.IFS(L$7=6," ",L$7=7," ",L$7=1,'CHAMPS NECESSAIRES'!$D$14,L$7=2,'CHAMPS NECESSAIRES'!$D$14,L$7=3,'CHAMPS NECESSAIRES'!$D$14,L$7=4,'CHAMPS NECESSAIRES'!$D$14,L$7=5,'CHAMPS NECESSAIRES'!$D$14)</f>
        <v>0.25000000000000006</v>
      </c>
      <c r="M15" s="94" cm="1">
        <f t="array" ref="M15">_xlfn.IFS(M$7=6," ",M$7=7," ",M$7=1,'CHAMPS NECESSAIRES'!$D$14,M$7=2,'CHAMPS NECESSAIRES'!$D$14,M$7=3,'CHAMPS NECESSAIRES'!$D$14,M$7=4,'CHAMPS NECESSAIRES'!$D$14,M$7=5,'CHAMPS NECESSAIRES'!$D$14)</f>
        <v>0.25000000000000006</v>
      </c>
      <c r="N15" s="94" cm="1">
        <f t="array" ref="N15">_xlfn.IFS(N$7=6," ",N$7=7," ",N$7=1,'CHAMPS NECESSAIRES'!$D$14,N$7=2,'CHAMPS NECESSAIRES'!$D$14,N$7=3,'CHAMPS NECESSAIRES'!$D$14,N$7=4,'CHAMPS NECESSAIRES'!$D$14,N$7=5,'CHAMPS NECESSAIRES'!$D$14)</f>
        <v>0.25000000000000006</v>
      </c>
      <c r="O15" s="94" t="str" cm="1">
        <f t="array" ref="O15">_xlfn.IFS(O$7=6," ",O$7=7," ",O$7=1,'CHAMPS NECESSAIRES'!$D$14,O$7=2,'CHAMPS NECESSAIRES'!$D$14,O$7=3,'CHAMPS NECESSAIRES'!$D$14,O$7=4,'CHAMPS NECESSAIRES'!$D$14,O$7=5,'CHAMPS NECESSAIRES'!$D$14)</f>
        <v xml:space="preserve"> </v>
      </c>
      <c r="P15" s="94" t="str" cm="1">
        <f t="array" ref="P15">_xlfn.IFS(P$7=6," ",P$7=7," ",P$7=1,'CHAMPS NECESSAIRES'!$D$14,P$7=2,'CHAMPS NECESSAIRES'!$D$14,P$7=3,'CHAMPS NECESSAIRES'!$D$14,P$7=4,'CHAMPS NECESSAIRES'!$D$14,P$7=5,'CHAMPS NECESSAIRES'!$D$14)</f>
        <v xml:space="preserve"> </v>
      </c>
      <c r="Q15" s="94" cm="1">
        <f t="array" ref="Q15">_xlfn.IFS(Q$7=6," ",Q$7=7," ",Q$7=1,'CHAMPS NECESSAIRES'!$D$14,Q$7=2,'CHAMPS NECESSAIRES'!$D$14,Q$7=3,'CHAMPS NECESSAIRES'!$D$14,Q$7=4,'CHAMPS NECESSAIRES'!$D$14,Q$7=5,'CHAMPS NECESSAIRES'!$D$14)</f>
        <v>0.25000000000000006</v>
      </c>
      <c r="R15" s="94" cm="1">
        <f t="array" ref="R15">_xlfn.IFS(R$7=6," ",R$7=7," ",R$7=1,'CHAMPS NECESSAIRES'!$D$14,R$7=2,'CHAMPS NECESSAIRES'!$D$14,R$7=3,'CHAMPS NECESSAIRES'!$D$14,R$7=4,'CHAMPS NECESSAIRES'!$D$14,R$7=5,'CHAMPS NECESSAIRES'!$D$14)</f>
        <v>0.25000000000000006</v>
      </c>
      <c r="S15" s="94" cm="1">
        <f t="array" ref="S15">_xlfn.IFS(S$7=6," ",S$7=7," ",S$7=1,'CHAMPS NECESSAIRES'!$D$14,S$7=2,'CHAMPS NECESSAIRES'!$D$14,S$7=3,'CHAMPS NECESSAIRES'!$D$14,S$7=4,'CHAMPS NECESSAIRES'!$D$14,S$7=5,'CHAMPS NECESSAIRES'!$D$14)</f>
        <v>0.25000000000000006</v>
      </c>
      <c r="T15" s="94" cm="1">
        <f t="array" ref="T15">_xlfn.IFS(T$7=6," ",T$7=7," ",T$7=1,'CHAMPS NECESSAIRES'!$D$14,T$7=2,'CHAMPS NECESSAIRES'!$D$14,T$7=3,'CHAMPS NECESSAIRES'!$D$14,T$7=4,'CHAMPS NECESSAIRES'!$D$14,T$7=5,'CHAMPS NECESSAIRES'!$D$14)</f>
        <v>0.25000000000000006</v>
      </c>
      <c r="U15" s="94" cm="1">
        <f t="array" ref="U15">_xlfn.IFS(U$7=6," ",U$7=7," ",U$7=1,'CHAMPS NECESSAIRES'!$D$14,U$7=2,'CHAMPS NECESSAIRES'!$D$14,U$7=3,'CHAMPS NECESSAIRES'!$D$14,U$7=4,'CHAMPS NECESSAIRES'!$D$14,U$7=5,'CHAMPS NECESSAIRES'!$D$14)</f>
        <v>0.25000000000000006</v>
      </c>
      <c r="V15" s="94" t="str" cm="1">
        <f t="array" ref="V15">_xlfn.IFS(V$7=6," ",V$7=7," ",V$7=1,'CHAMPS NECESSAIRES'!$D$14,V$7=2,'CHAMPS NECESSAIRES'!$D$14,V$7=3,'CHAMPS NECESSAIRES'!$D$14,V$7=4,'CHAMPS NECESSAIRES'!$D$14,V$7=5,'CHAMPS NECESSAIRES'!$D$14)</f>
        <v xml:space="preserve"> </v>
      </c>
      <c r="W15" s="94" t="str" cm="1">
        <f t="array" ref="W15">_xlfn.IFS(W$7=6," ",W$7=7," ",W$7=1,'CHAMPS NECESSAIRES'!$D$14,W$7=2,'CHAMPS NECESSAIRES'!$D$14,W$7=3,'CHAMPS NECESSAIRES'!$D$14,W$7=4,'CHAMPS NECESSAIRES'!$D$14,W$7=5,'CHAMPS NECESSAIRES'!$D$14)</f>
        <v xml:space="preserve"> </v>
      </c>
      <c r="X15" s="94" cm="1">
        <f t="array" ref="X15">_xlfn.IFS(X$7=6," ",X$7=7," ",X$7=1,'CHAMPS NECESSAIRES'!$D$14,X$7=2,'CHAMPS NECESSAIRES'!$D$14,X$7=3,'CHAMPS NECESSAIRES'!$D$14,X$7=4,'CHAMPS NECESSAIRES'!$D$14,X$7=5,'CHAMPS NECESSAIRES'!$D$14)</f>
        <v>0.25000000000000006</v>
      </c>
      <c r="Y15" s="94" cm="1">
        <f t="array" ref="Y15">_xlfn.IFS(Y$7=6," ",Y$7=7," ",Y$7=1,'CHAMPS NECESSAIRES'!$D$14,Y$7=2,'CHAMPS NECESSAIRES'!$D$14,Y$7=3,'CHAMPS NECESSAIRES'!$D$14,Y$7=4,'CHAMPS NECESSAIRES'!$D$14,Y$7=5,'CHAMPS NECESSAIRES'!$D$14)</f>
        <v>0.25000000000000006</v>
      </c>
      <c r="Z15" s="94" cm="1">
        <f t="array" ref="Z15">_xlfn.IFS(Z$7=6," ",Z$7=7," ",Z$7=1,'CHAMPS NECESSAIRES'!$D$14,Z$7=2,'CHAMPS NECESSAIRES'!$D$14,Z$7=3,'CHAMPS NECESSAIRES'!$D$14,Z$7=4,'CHAMPS NECESSAIRES'!$D$14,Z$7=5,'CHAMPS NECESSAIRES'!$D$14)</f>
        <v>0.25000000000000006</v>
      </c>
      <c r="AA15" s="94" cm="1">
        <f t="array" ref="AA15">_xlfn.IFS(AA$7=6," ",AA$7=7," ",AA$7=1,'CHAMPS NECESSAIRES'!$D$14,AA$7=2,'CHAMPS NECESSAIRES'!$D$14,AA$7=3,'CHAMPS NECESSAIRES'!$D$14,AA$7=4,'CHAMPS NECESSAIRES'!$D$14,AA$7=5,'CHAMPS NECESSAIRES'!$D$14)</f>
        <v>0.25000000000000006</v>
      </c>
      <c r="AB15" s="94" cm="1">
        <f t="array" ref="AB15">_xlfn.IFS(AB$7=6," ",AB$7=7," ",AB$7=1,'CHAMPS NECESSAIRES'!$D$14,AB$7=2,'CHAMPS NECESSAIRES'!$D$14,AB$7=3,'CHAMPS NECESSAIRES'!$D$14,AB$7=4,'CHAMPS NECESSAIRES'!$D$14,AB$7=5,'CHAMPS NECESSAIRES'!$D$14)</f>
        <v>0.25000000000000006</v>
      </c>
      <c r="AC15" s="94" t="str" cm="1">
        <f t="array" ref="AC15">_xlfn.IFS(AC$7=6," ",AC$7=7," ",AC$7=1,'CHAMPS NECESSAIRES'!$D$14,AC$7=2,'CHAMPS NECESSAIRES'!$D$14,AC$7=3,'CHAMPS NECESSAIRES'!$D$14,AC$7=4,'CHAMPS NECESSAIRES'!$D$14,AC$7=5,'CHAMPS NECESSAIRES'!$D$14)</f>
        <v xml:space="preserve"> </v>
      </c>
      <c r="AD15" s="94" t="str" cm="1">
        <f t="array" ref="AD15">_xlfn.IFS(AD$7=6," ",AD$7=7," ",AD$7=1,'CHAMPS NECESSAIRES'!$D$14,AD$7=2,'CHAMPS NECESSAIRES'!$D$14,AD$7=3,'CHAMPS NECESSAIRES'!$D$14,AD$7=4,'CHAMPS NECESSAIRES'!$D$14,AD$7=5,'CHAMPS NECESSAIRES'!$D$14)</f>
        <v xml:space="preserve"> </v>
      </c>
      <c r="AE15" s="94" cm="1">
        <f t="array" ref="AE15">_xlfn.IFS(AE$7=6," ",AE$7=7," ",AE$7=1,'CHAMPS NECESSAIRES'!$D$14,AE$7=2,'CHAMPS NECESSAIRES'!$D$14,AE$7=3,'CHAMPS NECESSAIRES'!$D$14,AE$7=4,'CHAMPS NECESSAIRES'!$D$14,AE$7=5,'CHAMPS NECESSAIRES'!$D$14)</f>
        <v>0.25000000000000006</v>
      </c>
      <c r="AF15" s="94" cm="1">
        <f t="array" ref="AF15">_xlfn.IFS(AF$7=6," ",AF$7=7," ",AF$7=1,'CHAMPS NECESSAIRES'!$D$14,AF$7=2,'CHAMPS NECESSAIRES'!$D$14,AF$7=3,'CHAMPS NECESSAIRES'!$D$14,AF$7=4,'CHAMPS NECESSAIRES'!$D$14,AF$7=5,'CHAMPS NECESSAIRES'!$D$14)</f>
        <v>0.25000000000000006</v>
      </c>
      <c r="AG15" s="94" cm="1">
        <f t="array" ref="AG15">_xlfn.IFS(AG$7=6," ",AG$7=7," ",AG$7=1,'CHAMPS NECESSAIRES'!$D$14,AG$7=2,'CHAMPS NECESSAIRES'!$D$14,AG$7=3,'CHAMPS NECESSAIRES'!$D$14,AG$7=4,'CHAMPS NECESSAIRES'!$D$14,AG$7=5,'CHAMPS NECESSAIRES'!$D$14)</f>
        <v>0.25000000000000006</v>
      </c>
      <c r="AH15" s="94" cm="1">
        <f t="array" ref="AH15">_xlfn.IFS(AH$7=6," ",AH$7=7," ",AH$7=1,'CHAMPS NECESSAIRES'!$D$14,AH$7=2,'CHAMPS NECESSAIRES'!$D$14,AH$7=3,'CHAMPS NECESSAIRES'!$D$14,AH$7=4,'CHAMPS NECESSAIRES'!$D$14,AH$7=5,'CHAMPS NECESSAIRES'!$D$14)</f>
        <v>0.25000000000000006</v>
      </c>
      <c r="AI15" s="94" cm="1">
        <f t="array" ref="AI15">_xlfn.IFS(AI$7=6," ",AI$7=7," ",AI$7=1,'CHAMPS NECESSAIRES'!$D$14,AI$7=2,'CHAMPS NECESSAIRES'!$D$14,AI$7=3,'CHAMPS NECESSAIRES'!$D$14,AI$7=4,'CHAMPS NECESSAIRES'!$D$14,AI$7=5,'CHAMPS NECESSAIRES'!$D$14)</f>
        <v>0.25000000000000006</v>
      </c>
      <c r="AJ15" s="94" t="str" cm="1">
        <f t="array" ref="AJ15">_xlfn.IFS(AJ$7=6," ",AJ$7=7," ",AJ$7=1,'CHAMPS NECESSAIRES'!$D$14,AJ$7=2,'CHAMPS NECESSAIRES'!$D$14,AJ$7=3,'CHAMPS NECESSAIRES'!$D$14,AJ$7=4,'CHAMPS NECESSAIRES'!$D$14,AJ$7=5,'CHAMPS NECESSAIRES'!$D$14)</f>
        <v xml:space="preserve"> </v>
      </c>
      <c r="AK15" s="4" t="e">
        <f t="shared" si="4"/>
        <v>#VALUE!</v>
      </c>
      <c r="AL15" s="5" t="e">
        <f t="shared" si="10"/>
        <v>#VALUE!</v>
      </c>
      <c r="AM15" s="26">
        <f t="shared" si="6"/>
        <v>5.5000000000000009</v>
      </c>
      <c r="AN15" s="27">
        <f t="shared" si="7"/>
        <v>1.3750000000000002</v>
      </c>
      <c r="AO15" s="28">
        <f t="shared" si="8"/>
        <v>33.000000000000007</v>
      </c>
      <c r="AP15" s="72">
        <f t="shared" si="9"/>
        <v>31.350000000000005</v>
      </c>
      <c r="AQ15" s="17">
        <f t="shared" si="3"/>
        <v>31</v>
      </c>
      <c r="AR15" s="18" t="s">
        <v>86</v>
      </c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53" ht="15.75" customHeight="1" x14ac:dyDescent="0.35">
      <c r="A16" s="32"/>
      <c r="B16" s="51" t="s">
        <v>85</v>
      </c>
      <c r="C16" s="15" t="s">
        <v>85</v>
      </c>
      <c r="D16" s="51" t="s">
        <v>57</v>
      </c>
      <c r="E16" s="51" t="s">
        <v>62</v>
      </c>
      <c r="F16" s="94" cm="1">
        <f t="array" ref="F16">_xlfn.IFS(F$7=6," ",F$7=7," ",F$7=1,'CHAMPS NECESSAIRES'!$D$14,F$7=2,'CHAMPS NECESSAIRES'!$D$14,F$7=3,'CHAMPS NECESSAIRES'!$D$14,F$7=4,'CHAMPS NECESSAIRES'!$D$14,F$7=5,'CHAMPS NECESSAIRES'!$D$14)</f>
        <v>0.25000000000000006</v>
      </c>
      <c r="G16" s="94" cm="1">
        <f t="array" ref="G16">_xlfn.IFS(G$7=6," ",G$7=7," ",G$7=1,'CHAMPS NECESSAIRES'!$D$14,G$7=2,'CHAMPS NECESSAIRES'!$D$14,G$7=3,'CHAMPS NECESSAIRES'!$D$14,G$7=4,'CHAMPS NECESSAIRES'!$D$14,G$7=5,'CHAMPS NECESSAIRES'!$D$14)</f>
        <v>0.25000000000000006</v>
      </c>
      <c r="H16" s="94" t="str" cm="1">
        <f t="array" ref="H16">_xlfn.IFS(H$7=6," ",H$7=7," ",H$7=1,'CHAMPS NECESSAIRES'!$D$14,H$7=2,'CHAMPS NECESSAIRES'!$D$14,H$7=3,'CHAMPS NECESSAIRES'!$D$14,H$7=4,'CHAMPS NECESSAIRES'!$D$14,H$7=5,'CHAMPS NECESSAIRES'!$D$14)</f>
        <v xml:space="preserve"> </v>
      </c>
      <c r="I16" s="94" t="str" cm="1">
        <f t="array" ref="I16">_xlfn.IFS(I$7=6," ",I$7=7," ",I$7=1,'CHAMPS NECESSAIRES'!$D$14,I$7=2,'CHAMPS NECESSAIRES'!$D$14,I$7=3,'CHAMPS NECESSAIRES'!$D$14,I$7=4,'CHAMPS NECESSAIRES'!$D$14,I$7=5,'CHAMPS NECESSAIRES'!$D$14)</f>
        <v xml:space="preserve"> </v>
      </c>
      <c r="J16" s="94" cm="1">
        <f t="array" ref="J16">_xlfn.IFS(J$7=6," ",J$7=7," ",J$7=1,'CHAMPS NECESSAIRES'!$D$14,J$7=2,'CHAMPS NECESSAIRES'!$D$14,J$7=3,'CHAMPS NECESSAIRES'!$D$14,J$7=4,'CHAMPS NECESSAIRES'!$D$14,J$7=5,'CHAMPS NECESSAIRES'!$D$14)</f>
        <v>0.25000000000000006</v>
      </c>
      <c r="K16" s="94" cm="1">
        <f t="array" ref="K16">_xlfn.IFS(K$7=6," ",K$7=7," ",K$7=1,'CHAMPS NECESSAIRES'!$D$14,K$7=2,'CHAMPS NECESSAIRES'!$D$14,K$7=3,'CHAMPS NECESSAIRES'!$D$14,K$7=4,'CHAMPS NECESSAIRES'!$D$14,K$7=5,'CHAMPS NECESSAIRES'!$D$14)</f>
        <v>0.25000000000000006</v>
      </c>
      <c r="L16" s="94" cm="1">
        <f t="array" ref="L16">_xlfn.IFS(L$7=6," ",L$7=7," ",L$7=1,'CHAMPS NECESSAIRES'!$D$14,L$7=2,'CHAMPS NECESSAIRES'!$D$14,L$7=3,'CHAMPS NECESSAIRES'!$D$14,L$7=4,'CHAMPS NECESSAIRES'!$D$14,L$7=5,'CHAMPS NECESSAIRES'!$D$14)</f>
        <v>0.25000000000000006</v>
      </c>
      <c r="M16" s="94" cm="1">
        <f t="array" ref="M16">_xlfn.IFS(M$7=6," ",M$7=7," ",M$7=1,'CHAMPS NECESSAIRES'!$D$14,M$7=2,'CHAMPS NECESSAIRES'!$D$14,M$7=3,'CHAMPS NECESSAIRES'!$D$14,M$7=4,'CHAMPS NECESSAIRES'!$D$14,M$7=5,'CHAMPS NECESSAIRES'!$D$14)</f>
        <v>0.25000000000000006</v>
      </c>
      <c r="N16" s="94" cm="1">
        <f t="array" ref="N16">_xlfn.IFS(N$7=6," ",N$7=7," ",N$7=1,'CHAMPS NECESSAIRES'!$D$14,N$7=2,'CHAMPS NECESSAIRES'!$D$14,N$7=3,'CHAMPS NECESSAIRES'!$D$14,N$7=4,'CHAMPS NECESSAIRES'!$D$14,N$7=5,'CHAMPS NECESSAIRES'!$D$14)</f>
        <v>0.25000000000000006</v>
      </c>
      <c r="O16" s="94" t="str" cm="1">
        <f t="array" ref="O16">_xlfn.IFS(O$7=6," ",O$7=7," ",O$7=1,'CHAMPS NECESSAIRES'!$D$14,O$7=2,'CHAMPS NECESSAIRES'!$D$14,O$7=3,'CHAMPS NECESSAIRES'!$D$14,O$7=4,'CHAMPS NECESSAIRES'!$D$14,O$7=5,'CHAMPS NECESSAIRES'!$D$14)</f>
        <v xml:space="preserve"> </v>
      </c>
      <c r="P16" s="94" t="str" cm="1">
        <f t="array" ref="P16">_xlfn.IFS(P$7=6," ",P$7=7," ",P$7=1,'CHAMPS NECESSAIRES'!$D$14,P$7=2,'CHAMPS NECESSAIRES'!$D$14,P$7=3,'CHAMPS NECESSAIRES'!$D$14,P$7=4,'CHAMPS NECESSAIRES'!$D$14,P$7=5,'CHAMPS NECESSAIRES'!$D$14)</f>
        <v xml:space="preserve"> </v>
      </c>
      <c r="Q16" s="94" cm="1">
        <f t="array" ref="Q16">_xlfn.IFS(Q$7=6," ",Q$7=7," ",Q$7=1,'CHAMPS NECESSAIRES'!$D$14,Q$7=2,'CHAMPS NECESSAIRES'!$D$14,Q$7=3,'CHAMPS NECESSAIRES'!$D$14,Q$7=4,'CHAMPS NECESSAIRES'!$D$14,Q$7=5,'CHAMPS NECESSAIRES'!$D$14)</f>
        <v>0.25000000000000006</v>
      </c>
      <c r="R16" s="94" cm="1">
        <f t="array" ref="R16">_xlfn.IFS(R$7=6," ",R$7=7," ",R$7=1,'CHAMPS NECESSAIRES'!$D$14,R$7=2,'CHAMPS NECESSAIRES'!$D$14,R$7=3,'CHAMPS NECESSAIRES'!$D$14,R$7=4,'CHAMPS NECESSAIRES'!$D$14,R$7=5,'CHAMPS NECESSAIRES'!$D$14)</f>
        <v>0.25000000000000006</v>
      </c>
      <c r="S16" s="94" cm="1">
        <f t="array" ref="S16">_xlfn.IFS(S$7=6," ",S$7=7," ",S$7=1,'CHAMPS NECESSAIRES'!$D$14,S$7=2,'CHAMPS NECESSAIRES'!$D$14,S$7=3,'CHAMPS NECESSAIRES'!$D$14,S$7=4,'CHAMPS NECESSAIRES'!$D$14,S$7=5,'CHAMPS NECESSAIRES'!$D$14)</f>
        <v>0.25000000000000006</v>
      </c>
      <c r="T16" s="94" cm="1">
        <f t="array" ref="T16">_xlfn.IFS(T$7=6," ",T$7=7," ",T$7=1,'CHAMPS NECESSAIRES'!$D$14,T$7=2,'CHAMPS NECESSAIRES'!$D$14,T$7=3,'CHAMPS NECESSAIRES'!$D$14,T$7=4,'CHAMPS NECESSAIRES'!$D$14,T$7=5,'CHAMPS NECESSAIRES'!$D$14)</f>
        <v>0.25000000000000006</v>
      </c>
      <c r="U16" s="94" cm="1">
        <f t="array" ref="U16">_xlfn.IFS(U$7=6," ",U$7=7," ",U$7=1,'CHAMPS NECESSAIRES'!$D$14,U$7=2,'CHAMPS NECESSAIRES'!$D$14,U$7=3,'CHAMPS NECESSAIRES'!$D$14,U$7=4,'CHAMPS NECESSAIRES'!$D$14,U$7=5,'CHAMPS NECESSAIRES'!$D$14)</f>
        <v>0.25000000000000006</v>
      </c>
      <c r="V16" s="94" t="str" cm="1">
        <f t="array" ref="V16">_xlfn.IFS(V$7=6," ",V$7=7," ",V$7=1,'CHAMPS NECESSAIRES'!$D$14,V$7=2,'CHAMPS NECESSAIRES'!$D$14,V$7=3,'CHAMPS NECESSAIRES'!$D$14,V$7=4,'CHAMPS NECESSAIRES'!$D$14,V$7=5,'CHAMPS NECESSAIRES'!$D$14)</f>
        <v xml:space="preserve"> </v>
      </c>
      <c r="W16" s="94" t="str" cm="1">
        <f t="array" ref="W16">_xlfn.IFS(W$7=6," ",W$7=7," ",W$7=1,'CHAMPS NECESSAIRES'!$D$14,W$7=2,'CHAMPS NECESSAIRES'!$D$14,W$7=3,'CHAMPS NECESSAIRES'!$D$14,W$7=4,'CHAMPS NECESSAIRES'!$D$14,W$7=5,'CHAMPS NECESSAIRES'!$D$14)</f>
        <v xml:space="preserve"> </v>
      </c>
      <c r="X16" s="94" cm="1">
        <f t="array" ref="X16">_xlfn.IFS(X$7=6," ",X$7=7," ",X$7=1,'CHAMPS NECESSAIRES'!$D$14,X$7=2,'CHAMPS NECESSAIRES'!$D$14,X$7=3,'CHAMPS NECESSAIRES'!$D$14,X$7=4,'CHAMPS NECESSAIRES'!$D$14,X$7=5,'CHAMPS NECESSAIRES'!$D$14)</f>
        <v>0.25000000000000006</v>
      </c>
      <c r="Y16" s="94" cm="1">
        <f t="array" ref="Y16">_xlfn.IFS(Y$7=6," ",Y$7=7," ",Y$7=1,'CHAMPS NECESSAIRES'!$D$14,Y$7=2,'CHAMPS NECESSAIRES'!$D$14,Y$7=3,'CHAMPS NECESSAIRES'!$D$14,Y$7=4,'CHAMPS NECESSAIRES'!$D$14,Y$7=5,'CHAMPS NECESSAIRES'!$D$14)</f>
        <v>0.25000000000000006</v>
      </c>
      <c r="Z16" s="94" cm="1">
        <f t="array" ref="Z16">_xlfn.IFS(Z$7=6," ",Z$7=7," ",Z$7=1,'CHAMPS NECESSAIRES'!$D$14,Z$7=2,'CHAMPS NECESSAIRES'!$D$14,Z$7=3,'CHAMPS NECESSAIRES'!$D$14,Z$7=4,'CHAMPS NECESSAIRES'!$D$14,Z$7=5,'CHAMPS NECESSAIRES'!$D$14)</f>
        <v>0.25000000000000006</v>
      </c>
      <c r="AA16" s="94" cm="1">
        <f t="array" ref="AA16">_xlfn.IFS(AA$7=6," ",AA$7=7," ",AA$7=1,'CHAMPS NECESSAIRES'!$D$14,AA$7=2,'CHAMPS NECESSAIRES'!$D$14,AA$7=3,'CHAMPS NECESSAIRES'!$D$14,AA$7=4,'CHAMPS NECESSAIRES'!$D$14,AA$7=5,'CHAMPS NECESSAIRES'!$D$14)</f>
        <v>0.25000000000000006</v>
      </c>
      <c r="AB16" s="94" cm="1">
        <f t="array" ref="AB16">_xlfn.IFS(AB$7=6," ",AB$7=7," ",AB$7=1,'CHAMPS NECESSAIRES'!$D$14,AB$7=2,'CHAMPS NECESSAIRES'!$D$14,AB$7=3,'CHAMPS NECESSAIRES'!$D$14,AB$7=4,'CHAMPS NECESSAIRES'!$D$14,AB$7=5,'CHAMPS NECESSAIRES'!$D$14)</f>
        <v>0.25000000000000006</v>
      </c>
      <c r="AC16" s="94" t="str" cm="1">
        <f t="array" ref="AC16">_xlfn.IFS(AC$7=6," ",AC$7=7," ",AC$7=1,'CHAMPS NECESSAIRES'!$D$14,AC$7=2,'CHAMPS NECESSAIRES'!$D$14,AC$7=3,'CHAMPS NECESSAIRES'!$D$14,AC$7=4,'CHAMPS NECESSAIRES'!$D$14,AC$7=5,'CHAMPS NECESSAIRES'!$D$14)</f>
        <v xml:space="preserve"> </v>
      </c>
      <c r="AD16" s="94" t="str" cm="1">
        <f t="array" ref="AD16">_xlfn.IFS(AD$7=6," ",AD$7=7," ",AD$7=1,'CHAMPS NECESSAIRES'!$D$14,AD$7=2,'CHAMPS NECESSAIRES'!$D$14,AD$7=3,'CHAMPS NECESSAIRES'!$D$14,AD$7=4,'CHAMPS NECESSAIRES'!$D$14,AD$7=5,'CHAMPS NECESSAIRES'!$D$14)</f>
        <v xml:space="preserve"> </v>
      </c>
      <c r="AE16" s="94" cm="1">
        <f t="array" ref="AE16">_xlfn.IFS(AE$7=6," ",AE$7=7," ",AE$7=1,'CHAMPS NECESSAIRES'!$D$14,AE$7=2,'CHAMPS NECESSAIRES'!$D$14,AE$7=3,'CHAMPS NECESSAIRES'!$D$14,AE$7=4,'CHAMPS NECESSAIRES'!$D$14,AE$7=5,'CHAMPS NECESSAIRES'!$D$14)</f>
        <v>0.25000000000000006</v>
      </c>
      <c r="AF16" s="94" cm="1">
        <f t="array" ref="AF16">_xlfn.IFS(AF$7=6," ",AF$7=7," ",AF$7=1,'CHAMPS NECESSAIRES'!$D$14,AF$7=2,'CHAMPS NECESSAIRES'!$D$14,AF$7=3,'CHAMPS NECESSAIRES'!$D$14,AF$7=4,'CHAMPS NECESSAIRES'!$D$14,AF$7=5,'CHAMPS NECESSAIRES'!$D$14)</f>
        <v>0.25000000000000006</v>
      </c>
      <c r="AG16" s="94" cm="1">
        <f t="array" ref="AG16">_xlfn.IFS(AG$7=6," ",AG$7=7," ",AG$7=1,'CHAMPS NECESSAIRES'!$D$14,AG$7=2,'CHAMPS NECESSAIRES'!$D$14,AG$7=3,'CHAMPS NECESSAIRES'!$D$14,AG$7=4,'CHAMPS NECESSAIRES'!$D$14,AG$7=5,'CHAMPS NECESSAIRES'!$D$14)</f>
        <v>0.25000000000000006</v>
      </c>
      <c r="AH16" s="94" cm="1">
        <f t="array" ref="AH16">_xlfn.IFS(AH$7=6," ",AH$7=7," ",AH$7=1,'CHAMPS NECESSAIRES'!$D$14,AH$7=2,'CHAMPS NECESSAIRES'!$D$14,AH$7=3,'CHAMPS NECESSAIRES'!$D$14,AH$7=4,'CHAMPS NECESSAIRES'!$D$14,AH$7=5,'CHAMPS NECESSAIRES'!$D$14)</f>
        <v>0.25000000000000006</v>
      </c>
      <c r="AI16" s="94" cm="1">
        <f t="array" ref="AI16">_xlfn.IFS(AI$7=6," ",AI$7=7," ",AI$7=1,'CHAMPS NECESSAIRES'!$D$14,AI$7=2,'CHAMPS NECESSAIRES'!$D$14,AI$7=3,'CHAMPS NECESSAIRES'!$D$14,AI$7=4,'CHAMPS NECESSAIRES'!$D$14,AI$7=5,'CHAMPS NECESSAIRES'!$D$14)</f>
        <v>0.25000000000000006</v>
      </c>
      <c r="AJ16" s="94" t="str" cm="1">
        <f t="array" ref="AJ16">_xlfn.IFS(AJ$7=6," ",AJ$7=7," ",AJ$7=1,'CHAMPS NECESSAIRES'!$D$14,AJ$7=2,'CHAMPS NECESSAIRES'!$D$14,AJ$7=3,'CHAMPS NECESSAIRES'!$D$14,AJ$7=4,'CHAMPS NECESSAIRES'!$D$14,AJ$7=5,'CHAMPS NECESSAIRES'!$D$14)</f>
        <v xml:space="preserve"> </v>
      </c>
      <c r="AK16" s="4" t="e">
        <f t="shared" si="4"/>
        <v>#VALUE!</v>
      </c>
      <c r="AL16" s="5" t="e">
        <f t="shared" si="10"/>
        <v>#VALUE!</v>
      </c>
      <c r="AM16" s="26">
        <f t="shared" si="6"/>
        <v>5.5000000000000009</v>
      </c>
      <c r="AN16" s="27">
        <f t="shared" si="7"/>
        <v>1.3750000000000002</v>
      </c>
      <c r="AO16" s="28">
        <f t="shared" si="8"/>
        <v>33.000000000000007</v>
      </c>
      <c r="AP16" s="72">
        <f t="shared" si="9"/>
        <v>31.350000000000005</v>
      </c>
      <c r="AQ16" s="17">
        <f t="shared" si="3"/>
        <v>31</v>
      </c>
      <c r="AR16" s="18" t="s">
        <v>86</v>
      </c>
      <c r="AS16" s="32"/>
      <c r="AT16" s="32"/>
      <c r="AU16" s="32"/>
      <c r="AV16" s="32"/>
      <c r="AW16" s="32"/>
      <c r="AX16" s="32"/>
      <c r="AY16" s="32"/>
      <c r="AZ16" s="32"/>
      <c r="BA16" s="32"/>
    </row>
    <row r="17" spans="1:53" ht="15" thickBot="1" x14ac:dyDescent="0.4">
      <c r="A17" s="32"/>
      <c r="B17" s="52" t="s">
        <v>85</v>
      </c>
      <c r="C17" s="16" t="s">
        <v>85</v>
      </c>
      <c r="D17" s="52" t="s">
        <v>57</v>
      </c>
      <c r="E17" s="52" t="s">
        <v>62</v>
      </c>
      <c r="F17" s="94" cm="1">
        <f t="array" ref="F17">_xlfn.IFS(F$7=6," ",F$7=7," ",F$7=1,'CHAMPS NECESSAIRES'!$D$14,F$7=2,'CHAMPS NECESSAIRES'!$D$14,F$7=3,'CHAMPS NECESSAIRES'!$D$14,F$7=4,'CHAMPS NECESSAIRES'!$D$14,F$7=5,'CHAMPS NECESSAIRES'!$D$14)</f>
        <v>0.25000000000000006</v>
      </c>
      <c r="G17" s="94" cm="1">
        <f t="array" ref="G17">_xlfn.IFS(G$7=6," ",G$7=7," ",G$7=1,'CHAMPS NECESSAIRES'!$D$14,G$7=2,'CHAMPS NECESSAIRES'!$D$14,G$7=3,'CHAMPS NECESSAIRES'!$D$14,G$7=4,'CHAMPS NECESSAIRES'!$D$14,G$7=5,'CHAMPS NECESSAIRES'!$D$14)</f>
        <v>0.25000000000000006</v>
      </c>
      <c r="H17" s="94" t="str" cm="1">
        <f t="array" ref="H17">_xlfn.IFS(H$7=6," ",H$7=7," ",H$7=1,'CHAMPS NECESSAIRES'!$D$14,H$7=2,'CHAMPS NECESSAIRES'!$D$14,H$7=3,'CHAMPS NECESSAIRES'!$D$14,H$7=4,'CHAMPS NECESSAIRES'!$D$14,H$7=5,'CHAMPS NECESSAIRES'!$D$14)</f>
        <v xml:space="preserve"> </v>
      </c>
      <c r="I17" s="94" t="str" cm="1">
        <f t="array" ref="I17">_xlfn.IFS(I$7=6," ",I$7=7," ",I$7=1,'CHAMPS NECESSAIRES'!$D$14,I$7=2,'CHAMPS NECESSAIRES'!$D$14,I$7=3,'CHAMPS NECESSAIRES'!$D$14,I$7=4,'CHAMPS NECESSAIRES'!$D$14,I$7=5,'CHAMPS NECESSAIRES'!$D$14)</f>
        <v xml:space="preserve"> </v>
      </c>
      <c r="J17" s="94" cm="1">
        <f t="array" ref="J17">_xlfn.IFS(J$7=6," ",J$7=7," ",J$7=1,'CHAMPS NECESSAIRES'!$D$14,J$7=2,'CHAMPS NECESSAIRES'!$D$14,J$7=3,'CHAMPS NECESSAIRES'!$D$14,J$7=4,'CHAMPS NECESSAIRES'!$D$14,J$7=5,'CHAMPS NECESSAIRES'!$D$14)</f>
        <v>0.25000000000000006</v>
      </c>
      <c r="K17" s="94" cm="1">
        <f t="array" ref="K17">_xlfn.IFS(K$7=6," ",K$7=7," ",K$7=1,'CHAMPS NECESSAIRES'!$D$14,K$7=2,'CHAMPS NECESSAIRES'!$D$14,K$7=3,'CHAMPS NECESSAIRES'!$D$14,K$7=4,'CHAMPS NECESSAIRES'!$D$14,K$7=5,'CHAMPS NECESSAIRES'!$D$14)</f>
        <v>0.25000000000000006</v>
      </c>
      <c r="L17" s="94" cm="1">
        <f t="array" ref="L17">_xlfn.IFS(L$7=6," ",L$7=7," ",L$7=1,'CHAMPS NECESSAIRES'!$D$14,L$7=2,'CHAMPS NECESSAIRES'!$D$14,L$7=3,'CHAMPS NECESSAIRES'!$D$14,L$7=4,'CHAMPS NECESSAIRES'!$D$14,L$7=5,'CHAMPS NECESSAIRES'!$D$14)</f>
        <v>0.25000000000000006</v>
      </c>
      <c r="M17" s="94" cm="1">
        <f t="array" ref="M17">_xlfn.IFS(M$7=6," ",M$7=7," ",M$7=1,'CHAMPS NECESSAIRES'!$D$14,M$7=2,'CHAMPS NECESSAIRES'!$D$14,M$7=3,'CHAMPS NECESSAIRES'!$D$14,M$7=4,'CHAMPS NECESSAIRES'!$D$14,M$7=5,'CHAMPS NECESSAIRES'!$D$14)</f>
        <v>0.25000000000000006</v>
      </c>
      <c r="N17" s="94" cm="1">
        <f t="array" ref="N17">_xlfn.IFS(N$7=6," ",N$7=7," ",N$7=1,'CHAMPS NECESSAIRES'!$D$14,N$7=2,'CHAMPS NECESSAIRES'!$D$14,N$7=3,'CHAMPS NECESSAIRES'!$D$14,N$7=4,'CHAMPS NECESSAIRES'!$D$14,N$7=5,'CHAMPS NECESSAIRES'!$D$14)</f>
        <v>0.25000000000000006</v>
      </c>
      <c r="O17" s="94" t="str" cm="1">
        <f t="array" ref="O17">_xlfn.IFS(O$7=6," ",O$7=7," ",O$7=1,'CHAMPS NECESSAIRES'!$D$14,O$7=2,'CHAMPS NECESSAIRES'!$D$14,O$7=3,'CHAMPS NECESSAIRES'!$D$14,O$7=4,'CHAMPS NECESSAIRES'!$D$14,O$7=5,'CHAMPS NECESSAIRES'!$D$14)</f>
        <v xml:space="preserve"> </v>
      </c>
      <c r="P17" s="94" t="str" cm="1">
        <f t="array" ref="P17">_xlfn.IFS(P$7=6," ",P$7=7," ",P$7=1,'CHAMPS NECESSAIRES'!$D$14,P$7=2,'CHAMPS NECESSAIRES'!$D$14,P$7=3,'CHAMPS NECESSAIRES'!$D$14,P$7=4,'CHAMPS NECESSAIRES'!$D$14,P$7=5,'CHAMPS NECESSAIRES'!$D$14)</f>
        <v xml:space="preserve"> </v>
      </c>
      <c r="Q17" s="94" cm="1">
        <f t="array" ref="Q17">_xlfn.IFS(Q$7=6," ",Q$7=7," ",Q$7=1,'CHAMPS NECESSAIRES'!$D$14,Q$7=2,'CHAMPS NECESSAIRES'!$D$14,Q$7=3,'CHAMPS NECESSAIRES'!$D$14,Q$7=4,'CHAMPS NECESSAIRES'!$D$14,Q$7=5,'CHAMPS NECESSAIRES'!$D$14)</f>
        <v>0.25000000000000006</v>
      </c>
      <c r="R17" s="94" cm="1">
        <f t="array" ref="R17">_xlfn.IFS(R$7=6," ",R$7=7," ",R$7=1,'CHAMPS NECESSAIRES'!$D$14,R$7=2,'CHAMPS NECESSAIRES'!$D$14,R$7=3,'CHAMPS NECESSAIRES'!$D$14,R$7=4,'CHAMPS NECESSAIRES'!$D$14,R$7=5,'CHAMPS NECESSAIRES'!$D$14)</f>
        <v>0.25000000000000006</v>
      </c>
      <c r="S17" s="94" cm="1">
        <f t="array" ref="S17">_xlfn.IFS(S$7=6," ",S$7=7," ",S$7=1,'CHAMPS NECESSAIRES'!$D$14,S$7=2,'CHAMPS NECESSAIRES'!$D$14,S$7=3,'CHAMPS NECESSAIRES'!$D$14,S$7=4,'CHAMPS NECESSAIRES'!$D$14,S$7=5,'CHAMPS NECESSAIRES'!$D$14)</f>
        <v>0.25000000000000006</v>
      </c>
      <c r="T17" s="94" cm="1">
        <f t="array" ref="T17">_xlfn.IFS(T$7=6," ",T$7=7," ",T$7=1,'CHAMPS NECESSAIRES'!$D$14,T$7=2,'CHAMPS NECESSAIRES'!$D$14,T$7=3,'CHAMPS NECESSAIRES'!$D$14,T$7=4,'CHAMPS NECESSAIRES'!$D$14,T$7=5,'CHAMPS NECESSAIRES'!$D$14)</f>
        <v>0.25000000000000006</v>
      </c>
      <c r="U17" s="94" cm="1">
        <f t="array" ref="U17">_xlfn.IFS(U$7=6," ",U$7=7," ",U$7=1,'CHAMPS NECESSAIRES'!$D$14,U$7=2,'CHAMPS NECESSAIRES'!$D$14,U$7=3,'CHAMPS NECESSAIRES'!$D$14,U$7=4,'CHAMPS NECESSAIRES'!$D$14,U$7=5,'CHAMPS NECESSAIRES'!$D$14)</f>
        <v>0.25000000000000006</v>
      </c>
      <c r="V17" s="94" t="str" cm="1">
        <f t="array" ref="V17">_xlfn.IFS(V$7=6," ",V$7=7," ",V$7=1,'CHAMPS NECESSAIRES'!$D$14,V$7=2,'CHAMPS NECESSAIRES'!$D$14,V$7=3,'CHAMPS NECESSAIRES'!$D$14,V$7=4,'CHAMPS NECESSAIRES'!$D$14,V$7=5,'CHAMPS NECESSAIRES'!$D$14)</f>
        <v xml:space="preserve"> </v>
      </c>
      <c r="W17" s="94" t="str" cm="1">
        <f t="array" ref="W17">_xlfn.IFS(W$7=6," ",W$7=7," ",W$7=1,'CHAMPS NECESSAIRES'!$D$14,W$7=2,'CHAMPS NECESSAIRES'!$D$14,W$7=3,'CHAMPS NECESSAIRES'!$D$14,W$7=4,'CHAMPS NECESSAIRES'!$D$14,W$7=5,'CHAMPS NECESSAIRES'!$D$14)</f>
        <v xml:space="preserve"> </v>
      </c>
      <c r="X17" s="94" cm="1">
        <f t="array" ref="X17">_xlfn.IFS(X$7=6," ",X$7=7," ",X$7=1,'CHAMPS NECESSAIRES'!$D$14,X$7=2,'CHAMPS NECESSAIRES'!$D$14,X$7=3,'CHAMPS NECESSAIRES'!$D$14,X$7=4,'CHAMPS NECESSAIRES'!$D$14,X$7=5,'CHAMPS NECESSAIRES'!$D$14)</f>
        <v>0.25000000000000006</v>
      </c>
      <c r="Y17" s="94" cm="1">
        <f t="array" ref="Y17">_xlfn.IFS(Y$7=6," ",Y$7=7," ",Y$7=1,'CHAMPS NECESSAIRES'!$D$14,Y$7=2,'CHAMPS NECESSAIRES'!$D$14,Y$7=3,'CHAMPS NECESSAIRES'!$D$14,Y$7=4,'CHAMPS NECESSAIRES'!$D$14,Y$7=5,'CHAMPS NECESSAIRES'!$D$14)</f>
        <v>0.25000000000000006</v>
      </c>
      <c r="Z17" s="94" cm="1">
        <f t="array" ref="Z17">_xlfn.IFS(Z$7=6," ",Z$7=7," ",Z$7=1,'CHAMPS NECESSAIRES'!$D$14,Z$7=2,'CHAMPS NECESSAIRES'!$D$14,Z$7=3,'CHAMPS NECESSAIRES'!$D$14,Z$7=4,'CHAMPS NECESSAIRES'!$D$14,Z$7=5,'CHAMPS NECESSAIRES'!$D$14)</f>
        <v>0.25000000000000006</v>
      </c>
      <c r="AA17" s="94" cm="1">
        <f t="array" ref="AA17">_xlfn.IFS(AA$7=6," ",AA$7=7," ",AA$7=1,'CHAMPS NECESSAIRES'!$D$14,AA$7=2,'CHAMPS NECESSAIRES'!$D$14,AA$7=3,'CHAMPS NECESSAIRES'!$D$14,AA$7=4,'CHAMPS NECESSAIRES'!$D$14,AA$7=5,'CHAMPS NECESSAIRES'!$D$14)</f>
        <v>0.25000000000000006</v>
      </c>
      <c r="AB17" s="94" cm="1">
        <f t="array" ref="AB17">_xlfn.IFS(AB$7=6," ",AB$7=7," ",AB$7=1,'CHAMPS NECESSAIRES'!$D$14,AB$7=2,'CHAMPS NECESSAIRES'!$D$14,AB$7=3,'CHAMPS NECESSAIRES'!$D$14,AB$7=4,'CHAMPS NECESSAIRES'!$D$14,AB$7=5,'CHAMPS NECESSAIRES'!$D$14)</f>
        <v>0.25000000000000006</v>
      </c>
      <c r="AC17" s="94" t="str" cm="1">
        <f t="array" ref="AC17">_xlfn.IFS(AC$7=6," ",AC$7=7," ",AC$7=1,'CHAMPS NECESSAIRES'!$D$14,AC$7=2,'CHAMPS NECESSAIRES'!$D$14,AC$7=3,'CHAMPS NECESSAIRES'!$D$14,AC$7=4,'CHAMPS NECESSAIRES'!$D$14,AC$7=5,'CHAMPS NECESSAIRES'!$D$14)</f>
        <v xml:space="preserve"> </v>
      </c>
      <c r="AD17" s="94" t="str" cm="1">
        <f t="array" ref="AD17">_xlfn.IFS(AD$7=6," ",AD$7=7," ",AD$7=1,'CHAMPS NECESSAIRES'!$D$14,AD$7=2,'CHAMPS NECESSAIRES'!$D$14,AD$7=3,'CHAMPS NECESSAIRES'!$D$14,AD$7=4,'CHAMPS NECESSAIRES'!$D$14,AD$7=5,'CHAMPS NECESSAIRES'!$D$14)</f>
        <v xml:space="preserve"> </v>
      </c>
      <c r="AE17" s="94" cm="1">
        <f t="array" ref="AE17">_xlfn.IFS(AE$7=6," ",AE$7=7," ",AE$7=1,'CHAMPS NECESSAIRES'!$D$14,AE$7=2,'CHAMPS NECESSAIRES'!$D$14,AE$7=3,'CHAMPS NECESSAIRES'!$D$14,AE$7=4,'CHAMPS NECESSAIRES'!$D$14,AE$7=5,'CHAMPS NECESSAIRES'!$D$14)</f>
        <v>0.25000000000000006</v>
      </c>
      <c r="AF17" s="94" cm="1">
        <f t="array" ref="AF17">_xlfn.IFS(AF$7=6," ",AF$7=7," ",AF$7=1,'CHAMPS NECESSAIRES'!$D$14,AF$7=2,'CHAMPS NECESSAIRES'!$D$14,AF$7=3,'CHAMPS NECESSAIRES'!$D$14,AF$7=4,'CHAMPS NECESSAIRES'!$D$14,AF$7=5,'CHAMPS NECESSAIRES'!$D$14)</f>
        <v>0.25000000000000006</v>
      </c>
      <c r="AG17" s="94" cm="1">
        <f t="array" ref="AG17">_xlfn.IFS(AG$7=6," ",AG$7=7," ",AG$7=1,'CHAMPS NECESSAIRES'!$D$14,AG$7=2,'CHAMPS NECESSAIRES'!$D$14,AG$7=3,'CHAMPS NECESSAIRES'!$D$14,AG$7=4,'CHAMPS NECESSAIRES'!$D$14,AG$7=5,'CHAMPS NECESSAIRES'!$D$14)</f>
        <v>0.25000000000000006</v>
      </c>
      <c r="AH17" s="94" cm="1">
        <f t="array" ref="AH17">_xlfn.IFS(AH$7=6," ",AH$7=7," ",AH$7=1,'CHAMPS NECESSAIRES'!$D$14,AH$7=2,'CHAMPS NECESSAIRES'!$D$14,AH$7=3,'CHAMPS NECESSAIRES'!$D$14,AH$7=4,'CHAMPS NECESSAIRES'!$D$14,AH$7=5,'CHAMPS NECESSAIRES'!$D$14)</f>
        <v>0.25000000000000006</v>
      </c>
      <c r="AI17" s="94" cm="1">
        <f t="array" ref="AI17">_xlfn.IFS(AI$7=6," ",AI$7=7," ",AI$7=1,'CHAMPS NECESSAIRES'!$D$14,AI$7=2,'CHAMPS NECESSAIRES'!$D$14,AI$7=3,'CHAMPS NECESSAIRES'!$D$14,AI$7=4,'CHAMPS NECESSAIRES'!$D$14,AI$7=5,'CHAMPS NECESSAIRES'!$D$14)</f>
        <v>0.25000000000000006</v>
      </c>
      <c r="AJ17" s="94" t="str" cm="1">
        <f t="array" ref="AJ17">_xlfn.IFS(AJ$7=6," ",AJ$7=7," ",AJ$7=1,'CHAMPS NECESSAIRES'!$D$14,AJ$7=2,'CHAMPS NECESSAIRES'!$D$14,AJ$7=3,'CHAMPS NECESSAIRES'!$D$14,AJ$7=4,'CHAMPS NECESSAIRES'!$D$14,AJ$7=5,'CHAMPS NECESSAIRES'!$D$14)</f>
        <v xml:space="preserve"> </v>
      </c>
      <c r="AK17" s="4" t="e">
        <f t="shared" si="4"/>
        <v>#VALUE!</v>
      </c>
      <c r="AL17" s="5" t="e">
        <f t="shared" si="10"/>
        <v>#VALUE!</v>
      </c>
      <c r="AM17" s="29">
        <f t="shared" si="6"/>
        <v>5.5000000000000009</v>
      </c>
      <c r="AN17" s="30">
        <f t="shared" si="7"/>
        <v>1.3750000000000002</v>
      </c>
      <c r="AO17" s="31">
        <f t="shared" si="8"/>
        <v>33.000000000000007</v>
      </c>
      <c r="AP17" s="73">
        <f t="shared" si="9"/>
        <v>31.350000000000005</v>
      </c>
      <c r="AQ17" s="19">
        <f t="shared" si="3"/>
        <v>31</v>
      </c>
      <c r="AR17" s="20" t="s">
        <v>86</v>
      </c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53" x14ac:dyDescent="0.35">
      <c r="A18" s="32"/>
      <c r="B18" s="32"/>
      <c r="C18" s="32"/>
      <c r="D18" s="32"/>
      <c r="E18" s="3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63"/>
      <c r="AN18" s="63"/>
      <c r="AO18" s="63"/>
      <c r="AP18" s="63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1:53" x14ac:dyDescent="0.35">
      <c r="A19" s="32"/>
      <c r="B19" s="32"/>
      <c r="C19" s="32"/>
      <c r="D19" s="32"/>
      <c r="E19" s="38"/>
      <c r="F19" s="62"/>
      <c r="G19" s="62"/>
      <c r="H19" s="62"/>
      <c r="I19" s="64"/>
      <c r="J19" s="62"/>
      <c r="K19" s="62"/>
      <c r="L19" s="87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63"/>
      <c r="AN19" s="63"/>
      <c r="AO19" s="63"/>
      <c r="AP19" s="63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53" x14ac:dyDescent="0.35">
      <c r="A20" s="32"/>
      <c r="B20" s="32"/>
      <c r="C20" s="32"/>
      <c r="D20" s="32"/>
      <c r="E20" s="38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63"/>
      <c r="AN20" s="63"/>
      <c r="AO20" s="63"/>
      <c r="AP20" s="63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x14ac:dyDescent="0.35">
      <c r="A21" s="32"/>
      <c r="B21" s="32"/>
      <c r="C21" s="32"/>
      <c r="D21" s="32"/>
      <c r="E21" s="38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63"/>
      <c r="AN21" s="63"/>
      <c r="AO21" s="63"/>
      <c r="AP21" s="63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</row>
    <row r="22" spans="1:53" x14ac:dyDescent="0.35">
      <c r="A22" s="32"/>
      <c r="B22" s="32"/>
      <c r="C22" s="32"/>
      <c r="D22" s="32"/>
      <c r="E22" s="38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63"/>
      <c r="AN22" s="63"/>
      <c r="AO22" s="63"/>
      <c r="AP22" s="63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</row>
    <row r="23" spans="1:53" x14ac:dyDescent="0.35">
      <c r="A23" s="32"/>
      <c r="B23" s="32"/>
      <c r="C23" s="32"/>
      <c r="D23" s="32"/>
      <c r="E23" s="3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63"/>
      <c r="AN23" s="63"/>
      <c r="AO23" s="63"/>
      <c r="AP23" s="63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</row>
    <row r="24" spans="1:53" x14ac:dyDescent="0.35">
      <c r="A24" s="32"/>
      <c r="B24" s="32"/>
      <c r="C24" s="32"/>
      <c r="D24" s="32"/>
      <c r="E24" s="38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63"/>
      <c r="AN24" s="63"/>
      <c r="AO24" s="63"/>
      <c r="AP24" s="63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</row>
    <row r="25" spans="1:53" x14ac:dyDescent="0.35">
      <c r="A25" s="32"/>
      <c r="B25" s="32"/>
      <c r="C25" s="32"/>
      <c r="D25" s="32"/>
      <c r="E25" s="38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63"/>
      <c r="AN25" s="63"/>
      <c r="AO25" s="63"/>
      <c r="AP25" s="63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</row>
    <row r="26" spans="1:53" x14ac:dyDescent="0.35">
      <c r="A26" s="32"/>
      <c r="B26" s="32"/>
      <c r="C26" s="32"/>
      <c r="D26" s="32"/>
      <c r="E26" s="38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63"/>
      <c r="AN26" s="63"/>
      <c r="AO26" s="63"/>
      <c r="AP26" s="63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</row>
    <row r="27" spans="1:53" x14ac:dyDescent="0.35">
      <c r="A27" s="32"/>
      <c r="B27" s="32"/>
      <c r="C27" s="32"/>
      <c r="D27" s="32"/>
      <c r="E27" s="38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63"/>
      <c r="AN27" s="63"/>
      <c r="AO27" s="63"/>
      <c r="AP27" s="63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</row>
    <row r="28" spans="1:53" x14ac:dyDescent="0.35">
      <c r="A28" s="32"/>
      <c r="B28" s="32"/>
      <c r="C28" s="32"/>
      <c r="D28" s="32"/>
      <c r="E28" s="38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63"/>
      <c r="AN28" s="63"/>
      <c r="AO28" s="63"/>
      <c r="AP28" s="63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</row>
    <row r="29" spans="1:53" x14ac:dyDescent="0.35">
      <c r="A29" s="32"/>
      <c r="B29" s="32"/>
      <c r="C29" s="32"/>
      <c r="D29" s="32"/>
      <c r="E29" s="38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63"/>
      <c r="AN29" s="63"/>
      <c r="AO29" s="63"/>
      <c r="AP29" s="63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</row>
    <row r="30" spans="1:53" x14ac:dyDescent="0.35">
      <c r="A30" s="32"/>
      <c r="B30" s="32"/>
      <c r="C30" s="32"/>
      <c r="D30" s="32"/>
      <c r="E30" s="38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63"/>
      <c r="AN30" s="63"/>
      <c r="AO30" s="63"/>
      <c r="AP30" s="63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x14ac:dyDescent="0.35">
      <c r="A31" s="32"/>
      <c r="B31" s="32"/>
      <c r="C31" s="32"/>
      <c r="D31" s="32"/>
      <c r="E31" s="3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63"/>
      <c r="AN31" s="63"/>
      <c r="AO31" s="63"/>
      <c r="AP31" s="63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x14ac:dyDescent="0.35">
      <c r="A32" s="32"/>
      <c r="B32" s="32"/>
      <c r="C32" s="32"/>
      <c r="D32" s="32"/>
      <c r="E32" s="3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63"/>
      <c r="AN32" s="63"/>
      <c r="AO32" s="63"/>
      <c r="AP32" s="63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x14ac:dyDescent="0.35">
      <c r="A33" s="32"/>
      <c r="B33" s="32"/>
      <c r="C33" s="32"/>
      <c r="D33" s="32"/>
      <c r="E33" s="38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63"/>
      <c r="AN33" s="63"/>
      <c r="AO33" s="63"/>
      <c r="AP33" s="63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x14ac:dyDescent="0.35">
      <c r="A34" s="32"/>
      <c r="B34" s="32"/>
      <c r="C34" s="32"/>
      <c r="D34" s="32"/>
      <c r="E34" s="38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63"/>
      <c r="AN34" s="63"/>
      <c r="AO34" s="63"/>
      <c r="AP34" s="63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</row>
    <row r="35" spans="1:53" x14ac:dyDescent="0.35">
      <c r="A35" s="32"/>
      <c r="B35" s="32"/>
      <c r="C35" s="32"/>
      <c r="D35" s="32"/>
      <c r="E35" s="38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63"/>
      <c r="AN35" s="63"/>
      <c r="AO35" s="63"/>
      <c r="AP35" s="63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</row>
    <row r="36" spans="1:53" x14ac:dyDescent="0.35">
      <c r="A36" s="32"/>
      <c r="B36" s="32"/>
      <c r="C36" s="32"/>
      <c r="D36" s="32"/>
      <c r="E36" s="38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63"/>
      <c r="AN36" s="63"/>
      <c r="AO36" s="63"/>
      <c r="AP36" s="63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</row>
    <row r="37" spans="1:53" x14ac:dyDescent="0.35">
      <c r="A37" s="32"/>
      <c r="B37" s="32"/>
      <c r="C37" s="32"/>
      <c r="D37" s="32"/>
      <c r="E37" s="38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63"/>
      <c r="AN37" s="63"/>
      <c r="AO37" s="63"/>
      <c r="AP37" s="63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:53" x14ac:dyDescent="0.35">
      <c r="A38" s="32"/>
      <c r="B38" s="32"/>
      <c r="C38" s="32"/>
      <c r="D38" s="32"/>
      <c r="E38" s="38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63"/>
      <c r="AN38" s="63"/>
      <c r="AO38" s="63"/>
      <c r="AP38" s="63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3" x14ac:dyDescent="0.35">
      <c r="A39" s="32"/>
      <c r="B39" s="32"/>
      <c r="C39" s="32"/>
      <c r="D39" s="32"/>
      <c r="E39" s="38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63"/>
      <c r="AN39" s="63"/>
      <c r="AO39" s="63"/>
      <c r="AP39" s="63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1:53" x14ac:dyDescent="0.35">
      <c r="A40" s="32"/>
      <c r="B40" s="32"/>
      <c r="C40" s="32"/>
      <c r="D40" s="32"/>
      <c r="E40" s="38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63"/>
      <c r="AN40" s="63"/>
      <c r="AO40" s="63"/>
      <c r="AP40" s="63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</row>
    <row r="41" spans="1:53" x14ac:dyDescent="0.35">
      <c r="A41" s="32"/>
      <c r="B41" s="32"/>
      <c r="C41" s="32"/>
      <c r="D41" s="32"/>
      <c r="E41" s="38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63"/>
      <c r="AN41" s="63"/>
      <c r="AO41" s="63"/>
      <c r="AP41" s="63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</row>
    <row r="42" spans="1:53" x14ac:dyDescent="0.35">
      <c r="A42" s="32"/>
      <c r="B42" s="32"/>
      <c r="C42" s="32"/>
      <c r="D42" s="32"/>
      <c r="E42" s="38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63"/>
      <c r="AN42" s="63"/>
      <c r="AO42" s="63"/>
      <c r="AP42" s="63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3" x14ac:dyDescent="0.35">
      <c r="A43" s="32"/>
      <c r="B43" s="32"/>
      <c r="C43" s="32"/>
      <c r="D43" s="32"/>
      <c r="E43" s="38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63"/>
      <c r="AN43" s="63"/>
      <c r="AO43" s="63"/>
      <c r="AP43" s="63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</row>
    <row r="44" spans="1:53" x14ac:dyDescent="0.35">
      <c r="A44" s="32"/>
      <c r="B44" s="32"/>
      <c r="C44" s="32"/>
      <c r="D44" s="32"/>
      <c r="E44" s="38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63"/>
      <c r="AN44" s="63"/>
      <c r="AO44" s="63"/>
      <c r="AP44" s="63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</row>
    <row r="45" spans="1:53" x14ac:dyDescent="0.35">
      <c r="A45" s="32"/>
      <c r="B45" s="32"/>
      <c r="C45" s="32"/>
      <c r="D45" s="32"/>
      <c r="E45" s="38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63"/>
      <c r="AN45" s="63"/>
      <c r="AO45" s="63"/>
      <c r="AP45" s="63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46" spans="1:53" x14ac:dyDescent="0.35">
      <c r="A46" s="32"/>
      <c r="B46" s="32"/>
      <c r="C46" s="32"/>
      <c r="D46" s="32"/>
      <c r="E46" s="38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63"/>
      <c r="AN46" s="63"/>
      <c r="AO46" s="63"/>
      <c r="AP46" s="63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</row>
  </sheetData>
  <mergeCells count="19">
    <mergeCell ref="B6:C6"/>
    <mergeCell ref="F6:AJ6"/>
    <mergeCell ref="AN6:AQ7"/>
    <mergeCell ref="AQ8:AR8"/>
    <mergeCell ref="AK3:AK5"/>
    <mergeCell ref="AL3:AL5"/>
    <mergeCell ref="B4:C4"/>
    <mergeCell ref="AM4:AN4"/>
    <mergeCell ref="B5:C5"/>
    <mergeCell ref="AM5:AN5"/>
    <mergeCell ref="B1:C1"/>
    <mergeCell ref="D1:E1"/>
    <mergeCell ref="D2:E2"/>
    <mergeCell ref="F2:AJ2"/>
    <mergeCell ref="B3:C3"/>
    <mergeCell ref="F3:J3"/>
    <mergeCell ref="M3:Q3"/>
    <mergeCell ref="T3:X3"/>
    <mergeCell ref="AA3:AJ3"/>
  </mergeCells>
  <conditionalFormatting sqref="F9:AJ17">
    <cfRule type="containsBlanks" dxfId="48" priority="1">
      <formula>LEN(TRIM(F9))=0</formula>
    </cfRule>
    <cfRule type="expression" dxfId="47" priority="3">
      <formula>SI+$F$7:$AJ$7=6</formula>
    </cfRule>
  </conditionalFormatting>
  <conditionalFormatting sqref="F7">
    <cfRule type="cellIs" dxfId="46" priority="7" operator="equal">
      <formula>6</formula>
    </cfRule>
    <cfRule type="cellIs" dxfId="45" priority="9" operator="equal">
      <formula>"6;7"</formula>
    </cfRule>
  </conditionalFormatting>
  <conditionalFormatting sqref="L19">
    <cfRule type="containsText" dxfId="44" priority="8" operator="containsText" text="6;7">
      <formula>NOT(ISERROR(SEARCH("6;7",L19)))</formula>
    </cfRule>
  </conditionalFormatting>
  <conditionalFormatting sqref="G7:AJ7">
    <cfRule type="cellIs" dxfId="43" priority="5" operator="equal">
      <formula>6</formula>
    </cfRule>
    <cfRule type="cellIs" priority="6" operator="equal">
      <formula>"6;7"</formula>
    </cfRule>
  </conditionalFormatting>
  <conditionalFormatting sqref="F7:AJ7">
    <cfRule type="cellIs" dxfId="42" priority="4" operator="equal">
      <formula>7</formula>
    </cfRule>
  </conditionalFormatting>
  <conditionalFormatting sqref="F8">
    <cfRule type="expression" priority="2">
      <formula>$F$7:$AJ$7=6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4" name="Drop Down 1">
              <controlPr defaultSize="0" autoLine="0" autoPict="0">
                <anchor moveWithCells="1">
                  <from>
                    <xdr:col>1</xdr:col>
                    <xdr:colOff>654050</xdr:colOff>
                    <xdr:row>1</xdr:row>
                    <xdr:rowOff>50800</xdr:rowOff>
                  </from>
                  <to>
                    <xdr:col>2</xdr:col>
                    <xdr:colOff>552450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5" name="Drop Down 2">
              <controlPr defaultSize="0" autoLine="0" autoPict="0">
                <anchor moveWithCells="1">
                  <from>
                    <xdr:col>3</xdr:col>
                    <xdr:colOff>641350</xdr:colOff>
                    <xdr:row>1</xdr:row>
                    <xdr:rowOff>31750</xdr:rowOff>
                  </from>
                  <to>
                    <xdr:col>4</xdr:col>
                    <xdr:colOff>615950</xdr:colOff>
                    <xdr:row>1</xdr:row>
                    <xdr:rowOff>355600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FB1FD74-3F95-4DB9-852F-88617A1990E0}">
          <x14:formula1>
            <xm:f>'CHAMPS NECESSAIRES'!$D$6:$F$6</xm:f>
          </x14:formula1>
          <xm:sqref>E9:E17</xm:sqref>
        </x14:dataValidation>
        <x14:dataValidation type="list" allowBlank="1" showInputMessage="1" showErrorMessage="1" xr:uid="{54645F9C-377F-4FFD-9C26-897B80EA8298}">
          <x14:formula1>
            <xm:f>'CHAMPS NECESSAIRES'!$D$5:$G$5</xm:f>
          </x14:formula1>
          <xm:sqref>D9:D1048576</xm:sqref>
        </x14:dataValidation>
        <x14:dataValidation type="time" allowBlank="1" showInputMessage="1" showErrorMessage="1" xr:uid="{95706064-5526-4975-85F9-D36418A7AEAA}">
          <x14:formula1>
            <xm:f>0</xm:f>
          </x14:formula1>
          <x14:formula2>
            <xm:f>'CHAMPS NECESSAIRES'!XED6</xm:f>
          </x14:formula2>
          <xm:sqref>F9:AJ17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9DDC3-4453-4D4E-80EE-53783BA0262B}">
  <dimension ref="A1:BA46"/>
  <sheetViews>
    <sheetView topLeftCell="E1" zoomScale="81" zoomScaleNormal="81" workbookViewId="0">
      <selection activeCell="F9" sqref="F9:AJ17"/>
    </sheetView>
  </sheetViews>
  <sheetFormatPr baseColWidth="10" defaultColWidth="11.453125" defaultRowHeight="14.5" x14ac:dyDescent="0.35"/>
  <cols>
    <col min="2" max="2" width="16.54296875" customWidth="1"/>
    <col min="3" max="3" width="16.81640625" customWidth="1"/>
    <col min="4" max="4" width="17.7265625" customWidth="1"/>
    <col min="5" max="5" width="18.26953125" style="47" customWidth="1"/>
    <col min="6" max="23" width="4.7265625" style="1" customWidth="1"/>
    <col min="24" max="36" width="4.7265625" customWidth="1"/>
    <col min="37" max="38" width="11.453125" hidden="1" customWidth="1"/>
    <col min="39" max="39" width="11" style="21" customWidth="1"/>
    <col min="40" max="40" width="11.453125" style="21"/>
    <col min="41" max="41" width="11.453125" style="21" hidden="1" customWidth="1"/>
    <col min="42" max="42" width="9.08984375" style="21" customWidth="1"/>
    <col min="43" max="43" width="6.1796875" customWidth="1"/>
    <col min="44" max="44" width="13.453125" bestFit="1" customWidth="1"/>
  </cols>
  <sheetData>
    <row r="1" spans="1:53" ht="15" thickBot="1" x14ac:dyDescent="0.4">
      <c r="A1" s="32"/>
      <c r="B1" s="164" t="s">
        <v>104</v>
      </c>
      <c r="C1" s="165"/>
      <c r="D1" s="165" t="s">
        <v>105</v>
      </c>
      <c r="E1" s="166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7"/>
      <c r="AL1" s="57"/>
      <c r="AM1" s="58"/>
      <c r="AN1" s="58"/>
      <c r="AO1" s="58"/>
      <c r="AP1" s="58"/>
      <c r="AQ1" s="57"/>
      <c r="AR1" s="57"/>
      <c r="AS1" s="32"/>
      <c r="AT1" s="32"/>
      <c r="AU1" s="32"/>
      <c r="AV1" s="32"/>
      <c r="AW1" s="32"/>
      <c r="AX1" s="32"/>
      <c r="AY1" s="32"/>
      <c r="AZ1" s="32"/>
      <c r="BA1" s="32"/>
    </row>
    <row r="2" spans="1:53" ht="30.75" customHeight="1" thickBot="1" x14ac:dyDescent="0.6">
      <c r="A2" s="32"/>
      <c r="B2" s="97">
        <v>7</v>
      </c>
      <c r="C2" s="96">
        <v>2</v>
      </c>
      <c r="D2" s="167">
        <v>2</v>
      </c>
      <c r="E2" s="168"/>
      <c r="F2" s="169" t="s">
        <v>95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59"/>
      <c r="AL2" s="59"/>
      <c r="AM2" s="60"/>
      <c r="AN2" s="60"/>
      <c r="AO2" s="60"/>
      <c r="AP2" s="60"/>
      <c r="AQ2" s="59"/>
      <c r="AR2" s="59"/>
      <c r="AS2" s="32"/>
      <c r="AT2" s="32"/>
      <c r="AU2" s="32"/>
      <c r="AV2" s="32"/>
      <c r="AW2" s="32"/>
      <c r="AX2" s="32"/>
      <c r="AY2" s="32"/>
      <c r="AZ2" s="32"/>
      <c r="BA2" s="32"/>
    </row>
    <row r="3" spans="1:53" ht="15" thickBot="1" x14ac:dyDescent="0.4">
      <c r="A3" s="32"/>
      <c r="B3" s="171" t="s">
        <v>96</v>
      </c>
      <c r="C3" s="172"/>
      <c r="D3" s="8">
        <f>'CHAMPS NECESSAIRES'!D7</f>
        <v>0.05</v>
      </c>
      <c r="E3" s="100"/>
      <c r="F3" s="173"/>
      <c r="G3" s="174"/>
      <c r="H3" s="174"/>
      <c r="I3" s="174"/>
      <c r="J3" s="174"/>
      <c r="K3" s="102"/>
      <c r="L3" s="102"/>
      <c r="M3" s="174"/>
      <c r="N3" s="174"/>
      <c r="O3" s="174"/>
      <c r="P3" s="174"/>
      <c r="Q3" s="174"/>
      <c r="R3" s="102"/>
      <c r="S3" s="102"/>
      <c r="T3" s="174"/>
      <c r="U3" s="174"/>
      <c r="V3" s="174"/>
      <c r="W3" s="174"/>
      <c r="X3" s="174"/>
      <c r="Y3" s="102"/>
      <c r="Z3" s="102"/>
      <c r="AA3" s="175"/>
      <c r="AB3" s="175"/>
      <c r="AC3" s="175"/>
      <c r="AD3" s="175"/>
      <c r="AE3" s="175"/>
      <c r="AF3" s="175"/>
      <c r="AG3" s="175"/>
      <c r="AH3" s="175"/>
      <c r="AI3" s="175"/>
      <c r="AJ3" s="176"/>
      <c r="AK3" s="186" t="s">
        <v>75</v>
      </c>
      <c r="AL3" s="187"/>
      <c r="AM3" s="61"/>
      <c r="AN3" s="61"/>
      <c r="AO3" s="61"/>
      <c r="AP3" s="61"/>
      <c r="AQ3" s="33"/>
      <c r="AR3" s="33"/>
      <c r="AS3" s="32"/>
      <c r="AT3" s="32"/>
      <c r="AU3" s="32"/>
      <c r="AV3" s="32"/>
      <c r="AW3" s="32"/>
      <c r="AX3" s="32"/>
      <c r="AY3" s="32"/>
      <c r="AZ3" s="32"/>
      <c r="BA3" s="32"/>
    </row>
    <row r="4" spans="1:53" ht="15" thickBot="1" x14ac:dyDescent="0.4">
      <c r="A4" s="32"/>
      <c r="B4" s="188" t="s">
        <v>65</v>
      </c>
      <c r="C4" s="189"/>
      <c r="D4" s="9">
        <f>AVERAGE(F4:AJ4)</f>
        <v>6.096774193548387</v>
      </c>
      <c r="E4" s="46"/>
      <c r="F4" s="11">
        <f t="shared" ref="F4:AJ4" si="0">COUNTIF(F9:F17,"&gt;0")</f>
        <v>0</v>
      </c>
      <c r="G4" s="6">
        <f t="shared" si="0"/>
        <v>0</v>
      </c>
      <c r="H4" s="6">
        <f t="shared" si="0"/>
        <v>9</v>
      </c>
      <c r="I4" s="6">
        <f t="shared" si="0"/>
        <v>9</v>
      </c>
      <c r="J4" s="6">
        <f t="shared" si="0"/>
        <v>9</v>
      </c>
      <c r="K4" s="6">
        <f t="shared" si="0"/>
        <v>9</v>
      </c>
      <c r="L4" s="84">
        <f t="shared" si="0"/>
        <v>9</v>
      </c>
      <c r="M4" s="84">
        <f t="shared" si="0"/>
        <v>0</v>
      </c>
      <c r="N4" s="6">
        <f t="shared" si="0"/>
        <v>0</v>
      </c>
      <c r="O4" s="6">
        <f t="shared" si="0"/>
        <v>9</v>
      </c>
      <c r="P4" s="6">
        <f t="shared" si="0"/>
        <v>9</v>
      </c>
      <c r="Q4" s="84">
        <f t="shared" si="0"/>
        <v>9</v>
      </c>
      <c r="R4" s="6">
        <f t="shared" si="0"/>
        <v>9</v>
      </c>
      <c r="S4" s="84">
        <f t="shared" si="0"/>
        <v>9</v>
      </c>
      <c r="T4" s="84">
        <f t="shared" si="0"/>
        <v>0</v>
      </c>
      <c r="U4" s="6">
        <f t="shared" si="0"/>
        <v>0</v>
      </c>
      <c r="V4" s="6">
        <f t="shared" si="0"/>
        <v>9</v>
      </c>
      <c r="W4" s="6">
        <f t="shared" si="0"/>
        <v>9</v>
      </c>
      <c r="X4" s="84">
        <f t="shared" si="0"/>
        <v>9</v>
      </c>
      <c r="Y4" s="6">
        <f t="shared" si="0"/>
        <v>9</v>
      </c>
      <c r="Z4" s="6">
        <f t="shared" si="0"/>
        <v>9</v>
      </c>
      <c r="AA4" s="6">
        <f t="shared" si="0"/>
        <v>0</v>
      </c>
      <c r="AB4" s="6">
        <f t="shared" si="0"/>
        <v>0</v>
      </c>
      <c r="AC4" s="6">
        <f t="shared" si="0"/>
        <v>9</v>
      </c>
      <c r="AD4" s="6">
        <f t="shared" si="0"/>
        <v>9</v>
      </c>
      <c r="AE4" s="6">
        <f t="shared" si="0"/>
        <v>9</v>
      </c>
      <c r="AF4" s="6">
        <f t="shared" si="0"/>
        <v>9</v>
      </c>
      <c r="AG4" s="6">
        <f t="shared" si="0"/>
        <v>9</v>
      </c>
      <c r="AH4" s="6">
        <f t="shared" si="0"/>
        <v>0</v>
      </c>
      <c r="AI4" s="6">
        <f t="shared" si="0"/>
        <v>0</v>
      </c>
      <c r="AJ4" s="7">
        <f t="shared" si="0"/>
        <v>9</v>
      </c>
      <c r="AK4" s="186"/>
      <c r="AL4" s="187"/>
      <c r="AM4" s="190" t="s">
        <v>94</v>
      </c>
      <c r="AN4" s="190"/>
      <c r="AO4" s="22"/>
      <c r="AP4" s="61"/>
      <c r="AQ4" s="33"/>
      <c r="AR4" s="33"/>
      <c r="AS4" s="32"/>
      <c r="AT4" s="32"/>
      <c r="AU4" s="32"/>
      <c r="AV4" s="32"/>
      <c r="AW4" s="32"/>
      <c r="AX4" s="32"/>
      <c r="AY4" s="32"/>
      <c r="AZ4" s="32"/>
      <c r="BA4" s="32"/>
    </row>
    <row r="5" spans="1:53" ht="15" thickBot="1" x14ac:dyDescent="0.4">
      <c r="A5" s="32"/>
      <c r="B5" s="191" t="s">
        <v>76</v>
      </c>
      <c r="C5" s="192"/>
      <c r="D5" s="10">
        <f>AVERAGE(F5:AJ5)</f>
        <v>1.524193548387097</v>
      </c>
      <c r="E5" s="46"/>
      <c r="F5" s="12">
        <f t="shared" ref="F5:AJ5" si="1">SUM(F9:F17)</f>
        <v>0</v>
      </c>
      <c r="G5" s="13">
        <f t="shared" si="1"/>
        <v>0</v>
      </c>
      <c r="H5" s="13">
        <f t="shared" si="1"/>
        <v>2.2500000000000004</v>
      </c>
      <c r="I5" s="13">
        <f t="shared" si="1"/>
        <v>2.2500000000000004</v>
      </c>
      <c r="J5" s="13">
        <f t="shared" si="1"/>
        <v>2.2500000000000004</v>
      </c>
      <c r="K5" s="13">
        <f t="shared" si="1"/>
        <v>2.2500000000000004</v>
      </c>
      <c r="L5" s="13">
        <f t="shared" si="1"/>
        <v>2.2500000000000004</v>
      </c>
      <c r="M5" s="13">
        <f t="shared" si="1"/>
        <v>0</v>
      </c>
      <c r="N5" s="13">
        <f t="shared" si="1"/>
        <v>0</v>
      </c>
      <c r="O5" s="13">
        <f t="shared" si="1"/>
        <v>2.2500000000000004</v>
      </c>
      <c r="P5" s="13">
        <f t="shared" si="1"/>
        <v>2.2500000000000004</v>
      </c>
      <c r="Q5" s="13">
        <f t="shared" si="1"/>
        <v>2.2500000000000004</v>
      </c>
      <c r="R5" s="13">
        <f t="shared" si="1"/>
        <v>2.2500000000000004</v>
      </c>
      <c r="S5" s="13">
        <f t="shared" si="1"/>
        <v>2.2500000000000004</v>
      </c>
      <c r="T5" s="13">
        <f t="shared" si="1"/>
        <v>0</v>
      </c>
      <c r="U5" s="13">
        <f t="shared" si="1"/>
        <v>0</v>
      </c>
      <c r="V5" s="13">
        <f t="shared" si="1"/>
        <v>2.2500000000000004</v>
      </c>
      <c r="W5" s="13">
        <f t="shared" si="1"/>
        <v>2.2500000000000004</v>
      </c>
      <c r="X5" s="13">
        <f t="shared" si="1"/>
        <v>2.2500000000000004</v>
      </c>
      <c r="Y5" s="13">
        <f t="shared" si="1"/>
        <v>2.2500000000000004</v>
      </c>
      <c r="Z5" s="13">
        <f t="shared" si="1"/>
        <v>2.2500000000000004</v>
      </c>
      <c r="AA5" s="13">
        <f t="shared" si="1"/>
        <v>0</v>
      </c>
      <c r="AB5" s="13">
        <f t="shared" si="1"/>
        <v>0</v>
      </c>
      <c r="AC5" s="13">
        <f t="shared" si="1"/>
        <v>2.2500000000000004</v>
      </c>
      <c r="AD5" s="13">
        <f t="shared" si="1"/>
        <v>2.2500000000000004</v>
      </c>
      <c r="AE5" s="13">
        <f t="shared" si="1"/>
        <v>2.2500000000000004</v>
      </c>
      <c r="AF5" s="13">
        <f t="shared" si="1"/>
        <v>2.2500000000000004</v>
      </c>
      <c r="AG5" s="13">
        <f t="shared" si="1"/>
        <v>2.2500000000000004</v>
      </c>
      <c r="AH5" s="13">
        <f t="shared" si="1"/>
        <v>0</v>
      </c>
      <c r="AI5" s="13">
        <f t="shared" si="1"/>
        <v>0</v>
      </c>
      <c r="AJ5" s="14">
        <f t="shared" si="1"/>
        <v>2.2500000000000004</v>
      </c>
      <c r="AK5" s="186"/>
      <c r="AL5" s="187"/>
      <c r="AM5" s="193" t="s">
        <v>94</v>
      </c>
      <c r="AN5" s="193"/>
      <c r="AO5" s="22"/>
      <c r="AP5" s="61"/>
      <c r="AQ5" s="33"/>
      <c r="AR5" s="33"/>
      <c r="AS5" s="32"/>
      <c r="AT5" s="32"/>
      <c r="AU5" s="32"/>
      <c r="AV5" s="32"/>
      <c r="AW5" s="32"/>
      <c r="AX5" s="32"/>
      <c r="AY5" s="32"/>
      <c r="AZ5" s="32"/>
      <c r="BA5" s="32"/>
    </row>
    <row r="6" spans="1:53" ht="46" customHeight="1" thickBot="1" x14ac:dyDescent="0.4">
      <c r="A6" s="33"/>
      <c r="B6" s="177" t="s">
        <v>87</v>
      </c>
      <c r="C6" s="178"/>
      <c r="D6" s="48" t="s">
        <v>88</v>
      </c>
      <c r="E6" s="98" t="s">
        <v>89</v>
      </c>
      <c r="F6" s="179" t="s">
        <v>90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1"/>
      <c r="AK6" s="99"/>
      <c r="AL6" s="100"/>
      <c r="AM6" s="22"/>
      <c r="AN6" s="182" t="s">
        <v>103</v>
      </c>
      <c r="AO6" s="182"/>
      <c r="AP6" s="182"/>
      <c r="AQ6" s="182"/>
      <c r="AR6" s="33"/>
      <c r="AS6" s="32"/>
      <c r="AT6" s="32"/>
      <c r="AU6" s="32"/>
      <c r="AV6" s="32"/>
      <c r="AW6" s="32"/>
      <c r="AX6" s="32"/>
      <c r="AY6" s="32"/>
      <c r="AZ6" s="32"/>
      <c r="BA6" s="32"/>
    </row>
    <row r="7" spans="1:53" ht="15.5" customHeight="1" thickBot="1" x14ac:dyDescent="0.4">
      <c r="A7" s="32"/>
      <c r="B7" s="98"/>
      <c r="C7" s="85"/>
      <c r="D7" s="48"/>
      <c r="E7" s="98"/>
      <c r="F7" s="86">
        <f>WEEKDAY(F8)</f>
        <v>6</v>
      </c>
      <c r="G7" s="86">
        <f t="shared" ref="G7:AJ7" si="2">WEEKDAY(G8)</f>
        <v>7</v>
      </c>
      <c r="H7" s="86">
        <f t="shared" si="2"/>
        <v>1</v>
      </c>
      <c r="I7" s="86">
        <f t="shared" si="2"/>
        <v>2</v>
      </c>
      <c r="J7" s="86">
        <f t="shared" si="2"/>
        <v>3</v>
      </c>
      <c r="K7" s="86">
        <f t="shared" si="2"/>
        <v>4</v>
      </c>
      <c r="L7" s="86">
        <f t="shared" si="2"/>
        <v>5</v>
      </c>
      <c r="M7" s="86">
        <f t="shared" si="2"/>
        <v>6</v>
      </c>
      <c r="N7" s="86">
        <f t="shared" si="2"/>
        <v>7</v>
      </c>
      <c r="O7" s="86">
        <f t="shared" si="2"/>
        <v>1</v>
      </c>
      <c r="P7" s="86">
        <f t="shared" si="2"/>
        <v>2</v>
      </c>
      <c r="Q7" s="86">
        <f t="shared" si="2"/>
        <v>3</v>
      </c>
      <c r="R7" s="86">
        <f t="shared" si="2"/>
        <v>4</v>
      </c>
      <c r="S7" s="86">
        <f t="shared" si="2"/>
        <v>5</v>
      </c>
      <c r="T7" s="86">
        <f t="shared" si="2"/>
        <v>6</v>
      </c>
      <c r="U7" s="86">
        <f t="shared" si="2"/>
        <v>7</v>
      </c>
      <c r="V7" s="86">
        <f t="shared" si="2"/>
        <v>1</v>
      </c>
      <c r="W7" s="86">
        <f t="shared" si="2"/>
        <v>2</v>
      </c>
      <c r="X7" s="86">
        <f t="shared" si="2"/>
        <v>3</v>
      </c>
      <c r="Y7" s="86">
        <f t="shared" si="2"/>
        <v>4</v>
      </c>
      <c r="Z7" s="86">
        <f t="shared" si="2"/>
        <v>5</v>
      </c>
      <c r="AA7" s="86">
        <f t="shared" si="2"/>
        <v>6</v>
      </c>
      <c r="AB7" s="86">
        <f t="shared" si="2"/>
        <v>7</v>
      </c>
      <c r="AC7" s="86">
        <f t="shared" si="2"/>
        <v>1</v>
      </c>
      <c r="AD7" s="86">
        <f t="shared" si="2"/>
        <v>2</v>
      </c>
      <c r="AE7" s="86">
        <f t="shared" si="2"/>
        <v>3</v>
      </c>
      <c r="AF7" s="86">
        <f t="shared" si="2"/>
        <v>4</v>
      </c>
      <c r="AG7" s="86">
        <f t="shared" si="2"/>
        <v>5</v>
      </c>
      <c r="AH7" s="86">
        <f t="shared" si="2"/>
        <v>6</v>
      </c>
      <c r="AI7" s="86">
        <f t="shared" si="2"/>
        <v>7</v>
      </c>
      <c r="AJ7" s="86">
        <f t="shared" si="2"/>
        <v>1</v>
      </c>
      <c r="AK7" s="99"/>
      <c r="AL7" s="100"/>
      <c r="AM7" s="22"/>
      <c r="AN7" s="183"/>
      <c r="AO7" s="183"/>
      <c r="AP7" s="183"/>
      <c r="AQ7" s="183"/>
      <c r="AR7" s="33"/>
      <c r="AS7" s="32"/>
      <c r="AT7" s="32"/>
      <c r="AU7" s="32"/>
      <c r="AV7" s="32"/>
      <c r="AW7" s="32"/>
      <c r="AX7" s="32"/>
      <c r="AY7" s="32"/>
      <c r="AZ7" s="32"/>
      <c r="BA7" s="32"/>
    </row>
    <row r="8" spans="1:53" ht="51" customHeight="1" thickBot="1" x14ac:dyDescent="0.4">
      <c r="A8" s="32"/>
      <c r="B8" s="50" t="s">
        <v>77</v>
      </c>
      <c r="C8" s="49" t="s">
        <v>78</v>
      </c>
      <c r="D8" s="50" t="s">
        <v>79</v>
      </c>
      <c r="E8" s="53" t="s">
        <v>80</v>
      </c>
      <c r="F8" s="93">
        <f>DATE($C$2+2020,$B$2,1)</f>
        <v>44743</v>
      </c>
      <c r="G8" s="93">
        <f>DATE($C$2+2020,$B$2,2)</f>
        <v>44744</v>
      </c>
      <c r="H8" s="93">
        <f>DATE($C$2+2020,$B$2,3)</f>
        <v>44745</v>
      </c>
      <c r="I8" s="93">
        <f>DATE($C$2+2020,$B$2,4)</f>
        <v>44746</v>
      </c>
      <c r="J8" s="93">
        <f>DATE($C$2+2020,$B$2,5)</f>
        <v>44747</v>
      </c>
      <c r="K8" s="93">
        <f>DATE($C$2+2020,$B$2,6)</f>
        <v>44748</v>
      </c>
      <c r="L8" s="93">
        <f>DATE($C$2+2020,$B$2,7)</f>
        <v>44749</v>
      </c>
      <c r="M8" s="93">
        <f>DATE($C$2+2020,$B$2,8)</f>
        <v>44750</v>
      </c>
      <c r="N8" s="93">
        <f>DATE($C$2+2020,$B$2,9)</f>
        <v>44751</v>
      </c>
      <c r="O8" s="93">
        <f>DATE($C$2+2020,$B$2,10)</f>
        <v>44752</v>
      </c>
      <c r="P8" s="93">
        <f>DATE($C$2+2020,$B$2,11)</f>
        <v>44753</v>
      </c>
      <c r="Q8" s="93">
        <f>DATE($C$2+2020,$B$2,12)</f>
        <v>44754</v>
      </c>
      <c r="R8" s="93">
        <f>DATE($C$2+2020,$B$2,13)</f>
        <v>44755</v>
      </c>
      <c r="S8" s="93">
        <f>DATE($C$2+2020,$B$2,14)</f>
        <v>44756</v>
      </c>
      <c r="T8" s="93">
        <f>DATE($C$2+2020,$B$2,15)</f>
        <v>44757</v>
      </c>
      <c r="U8" s="93">
        <f>DATE($C$2+2020,$B$2,16)</f>
        <v>44758</v>
      </c>
      <c r="V8" s="93">
        <f>DATE($C$2+2020,$B$2,17)</f>
        <v>44759</v>
      </c>
      <c r="W8" s="93">
        <f>DATE($C$2+2020,$B$2,18)</f>
        <v>44760</v>
      </c>
      <c r="X8" s="93">
        <f>DATE($C$2+2020,$B$2,19)</f>
        <v>44761</v>
      </c>
      <c r="Y8" s="93">
        <f>DATE($C$2+2020,$B$2,20)</f>
        <v>44762</v>
      </c>
      <c r="Z8" s="93">
        <f>DATE($C$2+2020,$B$2,21)</f>
        <v>44763</v>
      </c>
      <c r="AA8" s="93">
        <f>DATE($C$2+2020,$B$2,22)</f>
        <v>44764</v>
      </c>
      <c r="AB8" s="93">
        <f>DATE($C$2+2020,$B$2,23)</f>
        <v>44765</v>
      </c>
      <c r="AC8" s="93">
        <f>DATE($C$2+2020,$B$2,24)</f>
        <v>44766</v>
      </c>
      <c r="AD8" s="93">
        <f>DATE($C$2+2020,$B$2,25)</f>
        <v>44767</v>
      </c>
      <c r="AE8" s="93">
        <f>DATE($C$2+2020,$B$2,26)</f>
        <v>44768</v>
      </c>
      <c r="AF8" s="93">
        <f>DATE($C$2+2020,$B$2,27)</f>
        <v>44769</v>
      </c>
      <c r="AG8" s="93">
        <f>DATE($C$2+2020,$B$2,28)</f>
        <v>44770</v>
      </c>
      <c r="AH8" s="93">
        <f>DATE($C$2+2020,$B$2,29)</f>
        <v>44771</v>
      </c>
      <c r="AI8" s="93">
        <f>DATE($C$2+2020,$B$2,30)</f>
        <v>44772</v>
      </c>
      <c r="AJ8" s="93">
        <f>DATE($C$2+2020,$B$2,31)</f>
        <v>44773</v>
      </c>
      <c r="AK8" s="3"/>
      <c r="AL8" s="3"/>
      <c r="AM8" s="23" t="s">
        <v>81</v>
      </c>
      <c r="AN8" s="24" t="s">
        <v>82</v>
      </c>
      <c r="AO8" s="24"/>
      <c r="AP8" s="25" t="s">
        <v>83</v>
      </c>
      <c r="AQ8" s="184" t="s">
        <v>84</v>
      </c>
      <c r="AR8" s="185"/>
      <c r="AS8" s="32"/>
      <c r="AT8" s="32"/>
      <c r="AU8" s="32"/>
      <c r="AV8" s="32"/>
      <c r="AW8" s="32"/>
      <c r="AX8" s="32"/>
      <c r="AY8" s="32"/>
      <c r="AZ8" s="32"/>
      <c r="BA8" s="32"/>
    </row>
    <row r="9" spans="1:53" x14ac:dyDescent="0.35">
      <c r="A9" s="32"/>
      <c r="B9" s="88" t="s">
        <v>85</v>
      </c>
      <c r="C9" s="89" t="s">
        <v>85</v>
      </c>
      <c r="D9" s="88" t="s">
        <v>57</v>
      </c>
      <c r="E9" s="88" t="s">
        <v>62</v>
      </c>
      <c r="F9" s="94" t="str" cm="1">
        <f t="array" ref="F9">_xlfn.IFS(F$7=6," ",F$7=7," ",F$7=1,'CHAMPS NECESSAIRES'!$D$14,F$7=2,'CHAMPS NECESSAIRES'!$D$14,F$7=3,'CHAMPS NECESSAIRES'!$D$14,F$7=4,'CHAMPS NECESSAIRES'!$D$14,F$7=5,'CHAMPS NECESSAIRES'!$D$14)</f>
        <v xml:space="preserve"> </v>
      </c>
      <c r="G9" s="94" t="str" cm="1">
        <f t="array" ref="G9">_xlfn.IFS(G$7=6," ",G$7=7," ",G$7=1,'CHAMPS NECESSAIRES'!$D$14,G$7=2,'CHAMPS NECESSAIRES'!$D$14,G$7=3,'CHAMPS NECESSAIRES'!$D$14,G$7=4,'CHAMPS NECESSAIRES'!$D$14,G$7=5,'CHAMPS NECESSAIRES'!$D$14)</f>
        <v xml:space="preserve"> </v>
      </c>
      <c r="H9" s="94" cm="1">
        <f t="array" ref="H9">_xlfn.IFS(H$7=6," ",H$7=7," ",H$7=1,'CHAMPS NECESSAIRES'!$D$14,H$7=2,'CHAMPS NECESSAIRES'!$D$14,H$7=3,'CHAMPS NECESSAIRES'!$D$14,H$7=4,'CHAMPS NECESSAIRES'!$D$14,H$7=5,'CHAMPS NECESSAIRES'!$D$14)</f>
        <v>0.25000000000000006</v>
      </c>
      <c r="I9" s="94" cm="1">
        <f t="array" ref="I9">_xlfn.IFS(I$7=6," ",I$7=7," ",I$7=1,'CHAMPS NECESSAIRES'!$D$14,I$7=2,'CHAMPS NECESSAIRES'!$D$14,I$7=3,'CHAMPS NECESSAIRES'!$D$14,I$7=4,'CHAMPS NECESSAIRES'!$D$14,I$7=5,'CHAMPS NECESSAIRES'!$D$14)</f>
        <v>0.25000000000000006</v>
      </c>
      <c r="J9" s="94" cm="1">
        <f t="array" ref="J9">_xlfn.IFS(J$7=6," ",J$7=7," ",J$7=1,'CHAMPS NECESSAIRES'!$D$14,J$7=2,'CHAMPS NECESSAIRES'!$D$14,J$7=3,'CHAMPS NECESSAIRES'!$D$14,J$7=4,'CHAMPS NECESSAIRES'!$D$14,J$7=5,'CHAMPS NECESSAIRES'!$D$14)</f>
        <v>0.25000000000000006</v>
      </c>
      <c r="K9" s="94" cm="1">
        <f t="array" ref="K9">_xlfn.IFS(K$7=6," ",K$7=7," ",K$7=1,'CHAMPS NECESSAIRES'!$D$14,K$7=2,'CHAMPS NECESSAIRES'!$D$14,K$7=3,'CHAMPS NECESSAIRES'!$D$14,K$7=4,'CHAMPS NECESSAIRES'!$D$14,K$7=5,'CHAMPS NECESSAIRES'!$D$14)</f>
        <v>0.25000000000000006</v>
      </c>
      <c r="L9" s="94" cm="1">
        <f t="array" ref="L9">_xlfn.IFS(L$7=6," ",L$7=7," ",L$7=1,'CHAMPS NECESSAIRES'!$D$14,L$7=2,'CHAMPS NECESSAIRES'!$D$14,L$7=3,'CHAMPS NECESSAIRES'!$D$14,L$7=4,'CHAMPS NECESSAIRES'!$D$14,L$7=5,'CHAMPS NECESSAIRES'!$D$14)</f>
        <v>0.25000000000000006</v>
      </c>
      <c r="M9" s="94" t="str" cm="1">
        <f t="array" ref="M9">_xlfn.IFS(M$7=6," ",M$7=7," ",M$7=1,'CHAMPS NECESSAIRES'!$D$14,M$7=2,'CHAMPS NECESSAIRES'!$D$14,M$7=3,'CHAMPS NECESSAIRES'!$D$14,M$7=4,'CHAMPS NECESSAIRES'!$D$14,M$7=5,'CHAMPS NECESSAIRES'!$D$14)</f>
        <v xml:space="preserve"> </v>
      </c>
      <c r="N9" s="94" t="str" cm="1">
        <f t="array" ref="N9">_xlfn.IFS(N$7=6," ",N$7=7," ",N$7=1,'CHAMPS NECESSAIRES'!$D$14,N$7=2,'CHAMPS NECESSAIRES'!$D$14,N$7=3,'CHAMPS NECESSAIRES'!$D$14,N$7=4,'CHAMPS NECESSAIRES'!$D$14,N$7=5,'CHAMPS NECESSAIRES'!$D$14)</f>
        <v xml:space="preserve"> </v>
      </c>
      <c r="O9" s="94" cm="1">
        <f t="array" ref="O9">_xlfn.IFS(O$7=6," ",O$7=7," ",O$7=1,'CHAMPS NECESSAIRES'!$D$14,O$7=2,'CHAMPS NECESSAIRES'!$D$14,O$7=3,'CHAMPS NECESSAIRES'!$D$14,O$7=4,'CHAMPS NECESSAIRES'!$D$14,O$7=5,'CHAMPS NECESSAIRES'!$D$14)</f>
        <v>0.25000000000000006</v>
      </c>
      <c r="P9" s="94" cm="1">
        <f t="array" ref="P9">_xlfn.IFS(P$7=6," ",P$7=7," ",P$7=1,'CHAMPS NECESSAIRES'!$D$14,P$7=2,'CHAMPS NECESSAIRES'!$D$14,P$7=3,'CHAMPS NECESSAIRES'!$D$14,P$7=4,'CHAMPS NECESSAIRES'!$D$14,P$7=5,'CHAMPS NECESSAIRES'!$D$14)</f>
        <v>0.25000000000000006</v>
      </c>
      <c r="Q9" s="94" cm="1">
        <f t="array" ref="Q9">_xlfn.IFS(Q$7=6," ",Q$7=7," ",Q$7=1,'CHAMPS NECESSAIRES'!$D$14,Q$7=2,'CHAMPS NECESSAIRES'!$D$14,Q$7=3,'CHAMPS NECESSAIRES'!$D$14,Q$7=4,'CHAMPS NECESSAIRES'!$D$14,Q$7=5,'CHAMPS NECESSAIRES'!$D$14)</f>
        <v>0.25000000000000006</v>
      </c>
      <c r="R9" s="94" cm="1">
        <f t="array" ref="R9">_xlfn.IFS(R$7=6," ",R$7=7," ",R$7=1,'CHAMPS NECESSAIRES'!$D$14,R$7=2,'CHAMPS NECESSAIRES'!$D$14,R$7=3,'CHAMPS NECESSAIRES'!$D$14,R$7=4,'CHAMPS NECESSAIRES'!$D$14,R$7=5,'CHAMPS NECESSAIRES'!$D$14)</f>
        <v>0.25000000000000006</v>
      </c>
      <c r="S9" s="94" cm="1">
        <f t="array" ref="S9">_xlfn.IFS(S$7=6," ",S$7=7," ",S$7=1,'CHAMPS NECESSAIRES'!$D$14,S$7=2,'CHAMPS NECESSAIRES'!$D$14,S$7=3,'CHAMPS NECESSAIRES'!$D$14,S$7=4,'CHAMPS NECESSAIRES'!$D$14,S$7=5,'CHAMPS NECESSAIRES'!$D$14)</f>
        <v>0.25000000000000006</v>
      </c>
      <c r="T9" s="94" t="str" cm="1">
        <f t="array" ref="T9">_xlfn.IFS(T$7=6," ",T$7=7," ",T$7=1,'CHAMPS NECESSAIRES'!$D$14,T$7=2,'CHAMPS NECESSAIRES'!$D$14,T$7=3,'CHAMPS NECESSAIRES'!$D$14,T$7=4,'CHAMPS NECESSAIRES'!$D$14,T$7=5,'CHAMPS NECESSAIRES'!$D$14)</f>
        <v xml:space="preserve"> </v>
      </c>
      <c r="U9" s="94" t="str" cm="1">
        <f t="array" ref="U9">_xlfn.IFS(U$7=6," ",U$7=7," ",U$7=1,'CHAMPS NECESSAIRES'!$D$14,U$7=2,'CHAMPS NECESSAIRES'!$D$14,U$7=3,'CHAMPS NECESSAIRES'!$D$14,U$7=4,'CHAMPS NECESSAIRES'!$D$14,U$7=5,'CHAMPS NECESSAIRES'!$D$14)</f>
        <v xml:space="preserve"> </v>
      </c>
      <c r="V9" s="94" cm="1">
        <f t="array" ref="V9">_xlfn.IFS(V$7=6," ",V$7=7," ",V$7=1,'CHAMPS NECESSAIRES'!$D$14,V$7=2,'CHAMPS NECESSAIRES'!$D$14,V$7=3,'CHAMPS NECESSAIRES'!$D$14,V$7=4,'CHAMPS NECESSAIRES'!$D$14,V$7=5,'CHAMPS NECESSAIRES'!$D$14)</f>
        <v>0.25000000000000006</v>
      </c>
      <c r="W9" s="94" cm="1">
        <f t="array" ref="W9">_xlfn.IFS(W$7=6," ",W$7=7," ",W$7=1,'CHAMPS NECESSAIRES'!$D$14,W$7=2,'CHAMPS NECESSAIRES'!$D$14,W$7=3,'CHAMPS NECESSAIRES'!$D$14,W$7=4,'CHAMPS NECESSAIRES'!$D$14,W$7=5,'CHAMPS NECESSAIRES'!$D$14)</f>
        <v>0.25000000000000006</v>
      </c>
      <c r="X9" s="94" cm="1">
        <f t="array" ref="X9">_xlfn.IFS(X$7=6," ",X$7=7," ",X$7=1,'CHAMPS NECESSAIRES'!$D$14,X$7=2,'CHAMPS NECESSAIRES'!$D$14,X$7=3,'CHAMPS NECESSAIRES'!$D$14,X$7=4,'CHAMPS NECESSAIRES'!$D$14,X$7=5,'CHAMPS NECESSAIRES'!$D$14)</f>
        <v>0.25000000000000006</v>
      </c>
      <c r="Y9" s="94" cm="1">
        <f t="array" ref="Y9">_xlfn.IFS(Y$7=6," ",Y$7=7," ",Y$7=1,'CHAMPS NECESSAIRES'!$D$14,Y$7=2,'CHAMPS NECESSAIRES'!$D$14,Y$7=3,'CHAMPS NECESSAIRES'!$D$14,Y$7=4,'CHAMPS NECESSAIRES'!$D$14,Y$7=5,'CHAMPS NECESSAIRES'!$D$14)</f>
        <v>0.25000000000000006</v>
      </c>
      <c r="Z9" s="94" cm="1">
        <f t="array" ref="Z9">_xlfn.IFS(Z$7=6," ",Z$7=7," ",Z$7=1,'CHAMPS NECESSAIRES'!$D$14,Z$7=2,'CHAMPS NECESSAIRES'!$D$14,Z$7=3,'CHAMPS NECESSAIRES'!$D$14,Z$7=4,'CHAMPS NECESSAIRES'!$D$14,Z$7=5,'CHAMPS NECESSAIRES'!$D$14)</f>
        <v>0.25000000000000006</v>
      </c>
      <c r="AA9" s="94" t="str" cm="1">
        <f t="array" ref="AA9">_xlfn.IFS(AA$7=6," ",AA$7=7," ",AA$7=1,'CHAMPS NECESSAIRES'!$D$14,AA$7=2,'CHAMPS NECESSAIRES'!$D$14,AA$7=3,'CHAMPS NECESSAIRES'!$D$14,AA$7=4,'CHAMPS NECESSAIRES'!$D$14,AA$7=5,'CHAMPS NECESSAIRES'!$D$14)</f>
        <v xml:space="preserve"> </v>
      </c>
      <c r="AB9" s="94" t="str" cm="1">
        <f t="array" ref="AB9">_xlfn.IFS(AB$7=6," ",AB$7=7," ",AB$7=1,'CHAMPS NECESSAIRES'!$D$14,AB$7=2,'CHAMPS NECESSAIRES'!$D$14,AB$7=3,'CHAMPS NECESSAIRES'!$D$14,AB$7=4,'CHAMPS NECESSAIRES'!$D$14,AB$7=5,'CHAMPS NECESSAIRES'!$D$14)</f>
        <v xml:space="preserve"> </v>
      </c>
      <c r="AC9" s="94" cm="1">
        <f t="array" ref="AC9">_xlfn.IFS(AC$7=6," ",AC$7=7," ",AC$7=1,'CHAMPS NECESSAIRES'!$D$14,AC$7=2,'CHAMPS NECESSAIRES'!$D$14,AC$7=3,'CHAMPS NECESSAIRES'!$D$14,AC$7=4,'CHAMPS NECESSAIRES'!$D$14,AC$7=5,'CHAMPS NECESSAIRES'!$D$14)</f>
        <v>0.25000000000000006</v>
      </c>
      <c r="AD9" s="94" cm="1">
        <f t="array" ref="AD9">_xlfn.IFS(AD$7=6," ",AD$7=7," ",AD$7=1,'CHAMPS NECESSAIRES'!$D$14,AD$7=2,'CHAMPS NECESSAIRES'!$D$14,AD$7=3,'CHAMPS NECESSAIRES'!$D$14,AD$7=4,'CHAMPS NECESSAIRES'!$D$14,AD$7=5,'CHAMPS NECESSAIRES'!$D$14)</f>
        <v>0.25000000000000006</v>
      </c>
      <c r="AE9" s="94" cm="1">
        <f t="array" ref="AE9">_xlfn.IFS(AE$7=6," ",AE$7=7," ",AE$7=1,'CHAMPS NECESSAIRES'!$D$14,AE$7=2,'CHAMPS NECESSAIRES'!$D$14,AE$7=3,'CHAMPS NECESSAIRES'!$D$14,AE$7=4,'CHAMPS NECESSAIRES'!$D$14,AE$7=5,'CHAMPS NECESSAIRES'!$D$14)</f>
        <v>0.25000000000000006</v>
      </c>
      <c r="AF9" s="94" cm="1">
        <f t="array" ref="AF9">_xlfn.IFS(AF$7=6," ",AF$7=7," ",AF$7=1,'CHAMPS NECESSAIRES'!$D$14,AF$7=2,'CHAMPS NECESSAIRES'!$D$14,AF$7=3,'CHAMPS NECESSAIRES'!$D$14,AF$7=4,'CHAMPS NECESSAIRES'!$D$14,AF$7=5,'CHAMPS NECESSAIRES'!$D$14)</f>
        <v>0.25000000000000006</v>
      </c>
      <c r="AG9" s="94" cm="1">
        <f t="array" ref="AG9">_xlfn.IFS(AG$7=6," ",AG$7=7," ",AG$7=1,'CHAMPS NECESSAIRES'!$D$14,AG$7=2,'CHAMPS NECESSAIRES'!$D$14,AG$7=3,'CHAMPS NECESSAIRES'!$D$14,AG$7=4,'CHAMPS NECESSAIRES'!$D$14,AG$7=5,'CHAMPS NECESSAIRES'!$D$14)</f>
        <v>0.25000000000000006</v>
      </c>
      <c r="AH9" s="94" t="str" cm="1">
        <f t="array" ref="AH9">_xlfn.IFS(AH$7=6," ",AH$7=7," ",AH$7=1,'CHAMPS NECESSAIRES'!$D$14,AH$7=2,'CHAMPS NECESSAIRES'!$D$14,AH$7=3,'CHAMPS NECESSAIRES'!$D$14,AH$7=4,'CHAMPS NECESSAIRES'!$D$14,AH$7=5,'CHAMPS NECESSAIRES'!$D$14)</f>
        <v xml:space="preserve"> </v>
      </c>
      <c r="AI9" s="94" t="str" cm="1">
        <f t="array" ref="AI9">_xlfn.IFS(AI$7=6," ",AI$7=7," ",AI$7=1,'CHAMPS NECESSAIRES'!$D$14,AI$7=2,'CHAMPS NECESSAIRES'!$D$14,AI$7=3,'CHAMPS NECESSAIRES'!$D$14,AI$7=4,'CHAMPS NECESSAIRES'!$D$14,AI$7=5,'CHAMPS NECESSAIRES'!$D$14)</f>
        <v xml:space="preserve"> </v>
      </c>
      <c r="AJ9" s="94" cm="1">
        <f t="array" ref="AJ9">_xlfn.IFS(AJ$7=6," ",AJ$7=7," ",AJ$7=1,'CHAMPS NECESSAIRES'!$D$14,AJ$7=2,'CHAMPS NECESSAIRES'!$D$14,AJ$7=3,'CHAMPS NECESSAIRES'!$D$14,AJ$7=4,'CHAMPS NECESSAIRES'!$D$14,AJ$7=5,'CHAMPS NECESSAIRES'!$D$14)</f>
        <v>0.25000000000000006</v>
      </c>
      <c r="AK9" s="4" t="e">
        <f>(F9*24)+(G9*24)+(H9*24)+(I9*24)+(J9*24)+(M9*24)+(N9*24)+(O9*24)+(P9*24)+(Q9*24)+(T9*24)+(U9*24)+(V9*24)+(W9*24)+(X9*24)+(AA9*24)+(AB9*24)+(AC9*24)+(AD9*24)+(AJ9*24)</f>
        <v>#VALUE!</v>
      </c>
      <c r="AL9" s="5" t="e">
        <f>AK9/24</f>
        <v>#VALUE!</v>
      </c>
      <c r="AM9" s="26">
        <f>SUM(F9:AJ9)</f>
        <v>5.2500000000000009</v>
      </c>
      <c r="AN9" s="27">
        <f>AM9/4</f>
        <v>1.3125000000000002</v>
      </c>
      <c r="AO9" s="28">
        <f>AN9*24</f>
        <v>31.500000000000007</v>
      </c>
      <c r="AP9" s="72">
        <f>AO9*(1-$D$3)</f>
        <v>29.925000000000004</v>
      </c>
      <c r="AQ9" s="17">
        <f t="shared" ref="AQ9:AQ17" si="3">ROUNDDOWN(AP9,-0.5)</f>
        <v>29</v>
      </c>
      <c r="AR9" s="18" t="s">
        <v>86</v>
      </c>
      <c r="AS9" s="32"/>
      <c r="AT9" s="32"/>
      <c r="AU9" s="32"/>
      <c r="AV9" s="32"/>
      <c r="AW9" s="32"/>
      <c r="AX9" s="32"/>
      <c r="AY9" s="32"/>
      <c r="AZ9" s="32"/>
      <c r="BA9" s="32"/>
    </row>
    <row r="10" spans="1:53" x14ac:dyDescent="0.35">
      <c r="A10" s="32"/>
      <c r="B10" s="51" t="s">
        <v>85</v>
      </c>
      <c r="C10" s="15" t="s">
        <v>85</v>
      </c>
      <c r="D10" s="51" t="s">
        <v>57</v>
      </c>
      <c r="E10" s="51" t="s">
        <v>62</v>
      </c>
      <c r="F10" s="94" t="str" cm="1">
        <f t="array" ref="F10">_xlfn.IFS(F$7=6," ",F$7=7," ",F$7=1,'CHAMPS NECESSAIRES'!$D$14,F$7=2,'CHAMPS NECESSAIRES'!$D$14,F$7=3,'CHAMPS NECESSAIRES'!$D$14,F$7=4,'CHAMPS NECESSAIRES'!$D$14,F$7=5,'CHAMPS NECESSAIRES'!$D$14)</f>
        <v xml:space="preserve"> </v>
      </c>
      <c r="G10" s="94" t="str" cm="1">
        <f t="array" ref="G10">_xlfn.IFS(G$7=6," ",G$7=7," ",G$7=1,'CHAMPS NECESSAIRES'!$D$14,G$7=2,'CHAMPS NECESSAIRES'!$D$14,G$7=3,'CHAMPS NECESSAIRES'!$D$14,G$7=4,'CHAMPS NECESSAIRES'!$D$14,G$7=5,'CHAMPS NECESSAIRES'!$D$14)</f>
        <v xml:space="preserve"> </v>
      </c>
      <c r="H10" s="94" cm="1">
        <f t="array" ref="H10">_xlfn.IFS(H$7=6," ",H$7=7," ",H$7=1,'CHAMPS NECESSAIRES'!$D$14,H$7=2,'CHAMPS NECESSAIRES'!$D$14,H$7=3,'CHAMPS NECESSAIRES'!$D$14,H$7=4,'CHAMPS NECESSAIRES'!$D$14,H$7=5,'CHAMPS NECESSAIRES'!$D$14)</f>
        <v>0.25000000000000006</v>
      </c>
      <c r="I10" s="94" cm="1">
        <f t="array" ref="I10">_xlfn.IFS(I$7=6," ",I$7=7," ",I$7=1,'CHAMPS NECESSAIRES'!$D$14,I$7=2,'CHAMPS NECESSAIRES'!$D$14,I$7=3,'CHAMPS NECESSAIRES'!$D$14,I$7=4,'CHAMPS NECESSAIRES'!$D$14,I$7=5,'CHAMPS NECESSAIRES'!$D$14)</f>
        <v>0.25000000000000006</v>
      </c>
      <c r="J10" s="94" cm="1">
        <f t="array" ref="J10">_xlfn.IFS(J$7=6," ",J$7=7," ",J$7=1,'CHAMPS NECESSAIRES'!$D$14,J$7=2,'CHAMPS NECESSAIRES'!$D$14,J$7=3,'CHAMPS NECESSAIRES'!$D$14,J$7=4,'CHAMPS NECESSAIRES'!$D$14,J$7=5,'CHAMPS NECESSAIRES'!$D$14)</f>
        <v>0.25000000000000006</v>
      </c>
      <c r="K10" s="94" cm="1">
        <f t="array" ref="K10">_xlfn.IFS(K$7=6," ",K$7=7," ",K$7=1,'CHAMPS NECESSAIRES'!$D$14,K$7=2,'CHAMPS NECESSAIRES'!$D$14,K$7=3,'CHAMPS NECESSAIRES'!$D$14,K$7=4,'CHAMPS NECESSAIRES'!$D$14,K$7=5,'CHAMPS NECESSAIRES'!$D$14)</f>
        <v>0.25000000000000006</v>
      </c>
      <c r="L10" s="94" cm="1">
        <f t="array" ref="L10">_xlfn.IFS(L$7=6," ",L$7=7," ",L$7=1,'CHAMPS NECESSAIRES'!$D$14,L$7=2,'CHAMPS NECESSAIRES'!$D$14,L$7=3,'CHAMPS NECESSAIRES'!$D$14,L$7=4,'CHAMPS NECESSAIRES'!$D$14,L$7=5,'CHAMPS NECESSAIRES'!$D$14)</f>
        <v>0.25000000000000006</v>
      </c>
      <c r="M10" s="94" t="str" cm="1">
        <f t="array" ref="M10">_xlfn.IFS(M$7=6," ",M$7=7," ",M$7=1,'CHAMPS NECESSAIRES'!$D$14,M$7=2,'CHAMPS NECESSAIRES'!$D$14,M$7=3,'CHAMPS NECESSAIRES'!$D$14,M$7=4,'CHAMPS NECESSAIRES'!$D$14,M$7=5,'CHAMPS NECESSAIRES'!$D$14)</f>
        <v xml:space="preserve"> </v>
      </c>
      <c r="N10" s="94" t="str" cm="1">
        <f t="array" ref="N10">_xlfn.IFS(N$7=6," ",N$7=7," ",N$7=1,'CHAMPS NECESSAIRES'!$D$14,N$7=2,'CHAMPS NECESSAIRES'!$D$14,N$7=3,'CHAMPS NECESSAIRES'!$D$14,N$7=4,'CHAMPS NECESSAIRES'!$D$14,N$7=5,'CHAMPS NECESSAIRES'!$D$14)</f>
        <v xml:space="preserve"> </v>
      </c>
      <c r="O10" s="94" cm="1">
        <f t="array" ref="O10">_xlfn.IFS(O$7=6," ",O$7=7," ",O$7=1,'CHAMPS NECESSAIRES'!$D$14,O$7=2,'CHAMPS NECESSAIRES'!$D$14,O$7=3,'CHAMPS NECESSAIRES'!$D$14,O$7=4,'CHAMPS NECESSAIRES'!$D$14,O$7=5,'CHAMPS NECESSAIRES'!$D$14)</f>
        <v>0.25000000000000006</v>
      </c>
      <c r="P10" s="94" cm="1">
        <f t="array" ref="P10">_xlfn.IFS(P$7=6," ",P$7=7," ",P$7=1,'CHAMPS NECESSAIRES'!$D$14,P$7=2,'CHAMPS NECESSAIRES'!$D$14,P$7=3,'CHAMPS NECESSAIRES'!$D$14,P$7=4,'CHAMPS NECESSAIRES'!$D$14,P$7=5,'CHAMPS NECESSAIRES'!$D$14)</f>
        <v>0.25000000000000006</v>
      </c>
      <c r="Q10" s="94" cm="1">
        <f t="array" ref="Q10">_xlfn.IFS(Q$7=6," ",Q$7=7," ",Q$7=1,'CHAMPS NECESSAIRES'!$D$14,Q$7=2,'CHAMPS NECESSAIRES'!$D$14,Q$7=3,'CHAMPS NECESSAIRES'!$D$14,Q$7=4,'CHAMPS NECESSAIRES'!$D$14,Q$7=5,'CHAMPS NECESSAIRES'!$D$14)</f>
        <v>0.25000000000000006</v>
      </c>
      <c r="R10" s="94" cm="1">
        <f t="array" ref="R10">_xlfn.IFS(R$7=6," ",R$7=7," ",R$7=1,'CHAMPS NECESSAIRES'!$D$14,R$7=2,'CHAMPS NECESSAIRES'!$D$14,R$7=3,'CHAMPS NECESSAIRES'!$D$14,R$7=4,'CHAMPS NECESSAIRES'!$D$14,R$7=5,'CHAMPS NECESSAIRES'!$D$14)</f>
        <v>0.25000000000000006</v>
      </c>
      <c r="S10" s="94" cm="1">
        <f t="array" ref="S10">_xlfn.IFS(S$7=6," ",S$7=7," ",S$7=1,'CHAMPS NECESSAIRES'!$D$14,S$7=2,'CHAMPS NECESSAIRES'!$D$14,S$7=3,'CHAMPS NECESSAIRES'!$D$14,S$7=4,'CHAMPS NECESSAIRES'!$D$14,S$7=5,'CHAMPS NECESSAIRES'!$D$14)</f>
        <v>0.25000000000000006</v>
      </c>
      <c r="T10" s="94" t="str" cm="1">
        <f t="array" ref="T10">_xlfn.IFS(T$7=6," ",T$7=7," ",T$7=1,'CHAMPS NECESSAIRES'!$D$14,T$7=2,'CHAMPS NECESSAIRES'!$D$14,T$7=3,'CHAMPS NECESSAIRES'!$D$14,T$7=4,'CHAMPS NECESSAIRES'!$D$14,T$7=5,'CHAMPS NECESSAIRES'!$D$14)</f>
        <v xml:space="preserve"> </v>
      </c>
      <c r="U10" s="94" t="str" cm="1">
        <f t="array" ref="U10">_xlfn.IFS(U$7=6," ",U$7=7," ",U$7=1,'CHAMPS NECESSAIRES'!$D$14,U$7=2,'CHAMPS NECESSAIRES'!$D$14,U$7=3,'CHAMPS NECESSAIRES'!$D$14,U$7=4,'CHAMPS NECESSAIRES'!$D$14,U$7=5,'CHAMPS NECESSAIRES'!$D$14)</f>
        <v xml:space="preserve"> </v>
      </c>
      <c r="V10" s="94" cm="1">
        <f t="array" ref="V10">_xlfn.IFS(V$7=6," ",V$7=7," ",V$7=1,'CHAMPS NECESSAIRES'!$D$14,V$7=2,'CHAMPS NECESSAIRES'!$D$14,V$7=3,'CHAMPS NECESSAIRES'!$D$14,V$7=4,'CHAMPS NECESSAIRES'!$D$14,V$7=5,'CHAMPS NECESSAIRES'!$D$14)</f>
        <v>0.25000000000000006</v>
      </c>
      <c r="W10" s="94" cm="1">
        <f t="array" ref="W10">_xlfn.IFS(W$7=6," ",W$7=7," ",W$7=1,'CHAMPS NECESSAIRES'!$D$14,W$7=2,'CHAMPS NECESSAIRES'!$D$14,W$7=3,'CHAMPS NECESSAIRES'!$D$14,W$7=4,'CHAMPS NECESSAIRES'!$D$14,W$7=5,'CHAMPS NECESSAIRES'!$D$14)</f>
        <v>0.25000000000000006</v>
      </c>
      <c r="X10" s="94" cm="1">
        <f t="array" ref="X10">_xlfn.IFS(X$7=6," ",X$7=7," ",X$7=1,'CHAMPS NECESSAIRES'!$D$14,X$7=2,'CHAMPS NECESSAIRES'!$D$14,X$7=3,'CHAMPS NECESSAIRES'!$D$14,X$7=4,'CHAMPS NECESSAIRES'!$D$14,X$7=5,'CHAMPS NECESSAIRES'!$D$14)</f>
        <v>0.25000000000000006</v>
      </c>
      <c r="Y10" s="94" cm="1">
        <f t="array" ref="Y10">_xlfn.IFS(Y$7=6," ",Y$7=7," ",Y$7=1,'CHAMPS NECESSAIRES'!$D$14,Y$7=2,'CHAMPS NECESSAIRES'!$D$14,Y$7=3,'CHAMPS NECESSAIRES'!$D$14,Y$7=4,'CHAMPS NECESSAIRES'!$D$14,Y$7=5,'CHAMPS NECESSAIRES'!$D$14)</f>
        <v>0.25000000000000006</v>
      </c>
      <c r="Z10" s="94" cm="1">
        <f t="array" ref="Z10">_xlfn.IFS(Z$7=6," ",Z$7=7," ",Z$7=1,'CHAMPS NECESSAIRES'!$D$14,Z$7=2,'CHAMPS NECESSAIRES'!$D$14,Z$7=3,'CHAMPS NECESSAIRES'!$D$14,Z$7=4,'CHAMPS NECESSAIRES'!$D$14,Z$7=5,'CHAMPS NECESSAIRES'!$D$14)</f>
        <v>0.25000000000000006</v>
      </c>
      <c r="AA10" s="94" t="str" cm="1">
        <f t="array" ref="AA10">_xlfn.IFS(AA$7=6," ",AA$7=7," ",AA$7=1,'CHAMPS NECESSAIRES'!$D$14,AA$7=2,'CHAMPS NECESSAIRES'!$D$14,AA$7=3,'CHAMPS NECESSAIRES'!$D$14,AA$7=4,'CHAMPS NECESSAIRES'!$D$14,AA$7=5,'CHAMPS NECESSAIRES'!$D$14)</f>
        <v xml:space="preserve"> </v>
      </c>
      <c r="AB10" s="94" t="str" cm="1">
        <f t="array" ref="AB10">_xlfn.IFS(AB$7=6," ",AB$7=7," ",AB$7=1,'CHAMPS NECESSAIRES'!$D$14,AB$7=2,'CHAMPS NECESSAIRES'!$D$14,AB$7=3,'CHAMPS NECESSAIRES'!$D$14,AB$7=4,'CHAMPS NECESSAIRES'!$D$14,AB$7=5,'CHAMPS NECESSAIRES'!$D$14)</f>
        <v xml:space="preserve"> </v>
      </c>
      <c r="AC10" s="94" cm="1">
        <f t="array" ref="AC10">_xlfn.IFS(AC$7=6," ",AC$7=7," ",AC$7=1,'CHAMPS NECESSAIRES'!$D$14,AC$7=2,'CHAMPS NECESSAIRES'!$D$14,AC$7=3,'CHAMPS NECESSAIRES'!$D$14,AC$7=4,'CHAMPS NECESSAIRES'!$D$14,AC$7=5,'CHAMPS NECESSAIRES'!$D$14)</f>
        <v>0.25000000000000006</v>
      </c>
      <c r="AD10" s="94" cm="1">
        <f t="array" ref="AD10">_xlfn.IFS(AD$7=6," ",AD$7=7," ",AD$7=1,'CHAMPS NECESSAIRES'!$D$14,AD$7=2,'CHAMPS NECESSAIRES'!$D$14,AD$7=3,'CHAMPS NECESSAIRES'!$D$14,AD$7=4,'CHAMPS NECESSAIRES'!$D$14,AD$7=5,'CHAMPS NECESSAIRES'!$D$14)</f>
        <v>0.25000000000000006</v>
      </c>
      <c r="AE10" s="94" cm="1">
        <f t="array" ref="AE10">_xlfn.IFS(AE$7=6," ",AE$7=7," ",AE$7=1,'CHAMPS NECESSAIRES'!$D$14,AE$7=2,'CHAMPS NECESSAIRES'!$D$14,AE$7=3,'CHAMPS NECESSAIRES'!$D$14,AE$7=4,'CHAMPS NECESSAIRES'!$D$14,AE$7=5,'CHAMPS NECESSAIRES'!$D$14)</f>
        <v>0.25000000000000006</v>
      </c>
      <c r="AF10" s="94" cm="1">
        <f t="array" ref="AF10">_xlfn.IFS(AF$7=6," ",AF$7=7," ",AF$7=1,'CHAMPS NECESSAIRES'!$D$14,AF$7=2,'CHAMPS NECESSAIRES'!$D$14,AF$7=3,'CHAMPS NECESSAIRES'!$D$14,AF$7=4,'CHAMPS NECESSAIRES'!$D$14,AF$7=5,'CHAMPS NECESSAIRES'!$D$14)</f>
        <v>0.25000000000000006</v>
      </c>
      <c r="AG10" s="94" cm="1">
        <f t="array" ref="AG10">_xlfn.IFS(AG$7=6," ",AG$7=7," ",AG$7=1,'CHAMPS NECESSAIRES'!$D$14,AG$7=2,'CHAMPS NECESSAIRES'!$D$14,AG$7=3,'CHAMPS NECESSAIRES'!$D$14,AG$7=4,'CHAMPS NECESSAIRES'!$D$14,AG$7=5,'CHAMPS NECESSAIRES'!$D$14)</f>
        <v>0.25000000000000006</v>
      </c>
      <c r="AH10" s="94" t="str" cm="1">
        <f t="array" ref="AH10">_xlfn.IFS(AH$7=6," ",AH$7=7," ",AH$7=1,'CHAMPS NECESSAIRES'!$D$14,AH$7=2,'CHAMPS NECESSAIRES'!$D$14,AH$7=3,'CHAMPS NECESSAIRES'!$D$14,AH$7=4,'CHAMPS NECESSAIRES'!$D$14,AH$7=5,'CHAMPS NECESSAIRES'!$D$14)</f>
        <v xml:space="preserve"> </v>
      </c>
      <c r="AI10" s="94" t="str" cm="1">
        <f t="array" ref="AI10">_xlfn.IFS(AI$7=6," ",AI$7=7," ",AI$7=1,'CHAMPS NECESSAIRES'!$D$14,AI$7=2,'CHAMPS NECESSAIRES'!$D$14,AI$7=3,'CHAMPS NECESSAIRES'!$D$14,AI$7=4,'CHAMPS NECESSAIRES'!$D$14,AI$7=5,'CHAMPS NECESSAIRES'!$D$14)</f>
        <v xml:space="preserve"> </v>
      </c>
      <c r="AJ10" s="94" cm="1">
        <f t="array" ref="AJ10">_xlfn.IFS(AJ$7=6," ",AJ$7=7," ",AJ$7=1,'CHAMPS NECESSAIRES'!$D$14,AJ$7=2,'CHAMPS NECESSAIRES'!$D$14,AJ$7=3,'CHAMPS NECESSAIRES'!$D$14,AJ$7=4,'CHAMPS NECESSAIRES'!$D$14,AJ$7=5,'CHAMPS NECESSAIRES'!$D$14)</f>
        <v>0.25000000000000006</v>
      </c>
      <c r="AK10" s="4" t="e">
        <f t="shared" ref="AK10:AK17" si="4">(F10*24)+(G10*24)+(H10*24)+(I10*24)+(J10*24)+(M10*24)+(N10*24)+(O10*24)+(P10*24)+(Q10*24)+(T10*24)+(U10*24)+(V10*24)+(W10*24)+(X10*24)+(AA10*24)+(AB10*24)+(AC10*24)+(AD10*24)+(AJ10*24)</f>
        <v>#VALUE!</v>
      </c>
      <c r="AL10" s="5" t="e">
        <f t="shared" ref="AL10:AL12" si="5">AK10/24</f>
        <v>#VALUE!</v>
      </c>
      <c r="AM10" s="26">
        <f t="shared" ref="AM10:AM17" si="6">SUM(F10:AJ10)</f>
        <v>5.2500000000000009</v>
      </c>
      <c r="AN10" s="27">
        <f t="shared" ref="AN10:AN17" si="7">AM10/4</f>
        <v>1.3125000000000002</v>
      </c>
      <c r="AO10" s="28">
        <f t="shared" ref="AO10:AO17" si="8">AN10*24</f>
        <v>31.500000000000007</v>
      </c>
      <c r="AP10" s="72">
        <f t="shared" ref="AP10:AP17" si="9">AO10*(1-$D$3)</f>
        <v>29.925000000000004</v>
      </c>
      <c r="AQ10" s="17">
        <f t="shared" si="3"/>
        <v>29</v>
      </c>
      <c r="AR10" s="18" t="s">
        <v>86</v>
      </c>
      <c r="AS10" s="32"/>
      <c r="AT10" s="32"/>
      <c r="AU10" s="32"/>
      <c r="AV10" s="32"/>
      <c r="AW10" s="32"/>
      <c r="AX10" s="32"/>
      <c r="AY10" s="32"/>
      <c r="AZ10" s="32"/>
      <c r="BA10" s="32"/>
    </row>
    <row r="11" spans="1:53" x14ac:dyDescent="0.35">
      <c r="A11" s="32"/>
      <c r="B11" s="51" t="s">
        <v>85</v>
      </c>
      <c r="C11" s="15" t="s">
        <v>85</v>
      </c>
      <c r="D11" s="51" t="s">
        <v>57</v>
      </c>
      <c r="E11" s="51" t="s">
        <v>62</v>
      </c>
      <c r="F11" s="94" t="str" cm="1">
        <f t="array" ref="F11">_xlfn.IFS(F$7=6," ",F$7=7," ",F$7=1,'CHAMPS NECESSAIRES'!$D$14,F$7=2,'CHAMPS NECESSAIRES'!$D$14,F$7=3,'CHAMPS NECESSAIRES'!$D$14,F$7=4,'CHAMPS NECESSAIRES'!$D$14,F$7=5,'CHAMPS NECESSAIRES'!$D$14)</f>
        <v xml:space="preserve"> </v>
      </c>
      <c r="G11" s="94" t="str" cm="1">
        <f t="array" ref="G11">_xlfn.IFS(G$7=6," ",G$7=7," ",G$7=1,'CHAMPS NECESSAIRES'!$D$14,G$7=2,'CHAMPS NECESSAIRES'!$D$14,G$7=3,'CHAMPS NECESSAIRES'!$D$14,G$7=4,'CHAMPS NECESSAIRES'!$D$14,G$7=5,'CHAMPS NECESSAIRES'!$D$14)</f>
        <v xml:space="preserve"> </v>
      </c>
      <c r="H11" s="94" cm="1">
        <f t="array" ref="H11">_xlfn.IFS(H$7=6," ",H$7=7," ",H$7=1,'CHAMPS NECESSAIRES'!$D$14,H$7=2,'CHAMPS NECESSAIRES'!$D$14,H$7=3,'CHAMPS NECESSAIRES'!$D$14,H$7=4,'CHAMPS NECESSAIRES'!$D$14,H$7=5,'CHAMPS NECESSAIRES'!$D$14)</f>
        <v>0.25000000000000006</v>
      </c>
      <c r="I11" s="94" cm="1">
        <f t="array" ref="I11">_xlfn.IFS(I$7=6," ",I$7=7," ",I$7=1,'CHAMPS NECESSAIRES'!$D$14,I$7=2,'CHAMPS NECESSAIRES'!$D$14,I$7=3,'CHAMPS NECESSAIRES'!$D$14,I$7=4,'CHAMPS NECESSAIRES'!$D$14,I$7=5,'CHAMPS NECESSAIRES'!$D$14)</f>
        <v>0.25000000000000006</v>
      </c>
      <c r="J11" s="94" cm="1">
        <f t="array" ref="J11">_xlfn.IFS(J$7=6," ",J$7=7," ",J$7=1,'CHAMPS NECESSAIRES'!$D$14,J$7=2,'CHAMPS NECESSAIRES'!$D$14,J$7=3,'CHAMPS NECESSAIRES'!$D$14,J$7=4,'CHAMPS NECESSAIRES'!$D$14,J$7=5,'CHAMPS NECESSAIRES'!$D$14)</f>
        <v>0.25000000000000006</v>
      </c>
      <c r="K11" s="94" cm="1">
        <f t="array" ref="K11">_xlfn.IFS(K$7=6," ",K$7=7," ",K$7=1,'CHAMPS NECESSAIRES'!$D$14,K$7=2,'CHAMPS NECESSAIRES'!$D$14,K$7=3,'CHAMPS NECESSAIRES'!$D$14,K$7=4,'CHAMPS NECESSAIRES'!$D$14,K$7=5,'CHAMPS NECESSAIRES'!$D$14)</f>
        <v>0.25000000000000006</v>
      </c>
      <c r="L11" s="94" cm="1">
        <f t="array" ref="L11">_xlfn.IFS(L$7=6," ",L$7=7," ",L$7=1,'CHAMPS NECESSAIRES'!$D$14,L$7=2,'CHAMPS NECESSAIRES'!$D$14,L$7=3,'CHAMPS NECESSAIRES'!$D$14,L$7=4,'CHAMPS NECESSAIRES'!$D$14,L$7=5,'CHAMPS NECESSAIRES'!$D$14)</f>
        <v>0.25000000000000006</v>
      </c>
      <c r="M11" s="94" t="str" cm="1">
        <f t="array" ref="M11">_xlfn.IFS(M$7=6," ",M$7=7," ",M$7=1,'CHAMPS NECESSAIRES'!$D$14,M$7=2,'CHAMPS NECESSAIRES'!$D$14,M$7=3,'CHAMPS NECESSAIRES'!$D$14,M$7=4,'CHAMPS NECESSAIRES'!$D$14,M$7=5,'CHAMPS NECESSAIRES'!$D$14)</f>
        <v xml:space="preserve"> </v>
      </c>
      <c r="N11" s="94" t="str" cm="1">
        <f t="array" ref="N11">_xlfn.IFS(N$7=6," ",N$7=7," ",N$7=1,'CHAMPS NECESSAIRES'!$D$14,N$7=2,'CHAMPS NECESSAIRES'!$D$14,N$7=3,'CHAMPS NECESSAIRES'!$D$14,N$7=4,'CHAMPS NECESSAIRES'!$D$14,N$7=5,'CHAMPS NECESSAIRES'!$D$14)</f>
        <v xml:space="preserve"> </v>
      </c>
      <c r="O11" s="94" cm="1">
        <f t="array" ref="O11">_xlfn.IFS(O$7=6," ",O$7=7," ",O$7=1,'CHAMPS NECESSAIRES'!$D$14,O$7=2,'CHAMPS NECESSAIRES'!$D$14,O$7=3,'CHAMPS NECESSAIRES'!$D$14,O$7=4,'CHAMPS NECESSAIRES'!$D$14,O$7=5,'CHAMPS NECESSAIRES'!$D$14)</f>
        <v>0.25000000000000006</v>
      </c>
      <c r="P11" s="94" cm="1">
        <f t="array" ref="P11">_xlfn.IFS(P$7=6," ",P$7=7," ",P$7=1,'CHAMPS NECESSAIRES'!$D$14,P$7=2,'CHAMPS NECESSAIRES'!$D$14,P$7=3,'CHAMPS NECESSAIRES'!$D$14,P$7=4,'CHAMPS NECESSAIRES'!$D$14,P$7=5,'CHAMPS NECESSAIRES'!$D$14)</f>
        <v>0.25000000000000006</v>
      </c>
      <c r="Q11" s="94" cm="1">
        <f t="array" ref="Q11">_xlfn.IFS(Q$7=6," ",Q$7=7," ",Q$7=1,'CHAMPS NECESSAIRES'!$D$14,Q$7=2,'CHAMPS NECESSAIRES'!$D$14,Q$7=3,'CHAMPS NECESSAIRES'!$D$14,Q$7=4,'CHAMPS NECESSAIRES'!$D$14,Q$7=5,'CHAMPS NECESSAIRES'!$D$14)</f>
        <v>0.25000000000000006</v>
      </c>
      <c r="R11" s="94" cm="1">
        <f t="array" ref="R11">_xlfn.IFS(R$7=6," ",R$7=7," ",R$7=1,'CHAMPS NECESSAIRES'!$D$14,R$7=2,'CHAMPS NECESSAIRES'!$D$14,R$7=3,'CHAMPS NECESSAIRES'!$D$14,R$7=4,'CHAMPS NECESSAIRES'!$D$14,R$7=5,'CHAMPS NECESSAIRES'!$D$14)</f>
        <v>0.25000000000000006</v>
      </c>
      <c r="S11" s="94" cm="1">
        <f t="array" ref="S11">_xlfn.IFS(S$7=6," ",S$7=7," ",S$7=1,'CHAMPS NECESSAIRES'!$D$14,S$7=2,'CHAMPS NECESSAIRES'!$D$14,S$7=3,'CHAMPS NECESSAIRES'!$D$14,S$7=4,'CHAMPS NECESSAIRES'!$D$14,S$7=5,'CHAMPS NECESSAIRES'!$D$14)</f>
        <v>0.25000000000000006</v>
      </c>
      <c r="T11" s="94" t="str" cm="1">
        <f t="array" ref="T11">_xlfn.IFS(T$7=6," ",T$7=7," ",T$7=1,'CHAMPS NECESSAIRES'!$D$14,T$7=2,'CHAMPS NECESSAIRES'!$D$14,T$7=3,'CHAMPS NECESSAIRES'!$D$14,T$7=4,'CHAMPS NECESSAIRES'!$D$14,T$7=5,'CHAMPS NECESSAIRES'!$D$14)</f>
        <v xml:space="preserve"> </v>
      </c>
      <c r="U11" s="94" t="str" cm="1">
        <f t="array" ref="U11">_xlfn.IFS(U$7=6," ",U$7=7," ",U$7=1,'CHAMPS NECESSAIRES'!$D$14,U$7=2,'CHAMPS NECESSAIRES'!$D$14,U$7=3,'CHAMPS NECESSAIRES'!$D$14,U$7=4,'CHAMPS NECESSAIRES'!$D$14,U$7=5,'CHAMPS NECESSAIRES'!$D$14)</f>
        <v xml:space="preserve"> </v>
      </c>
      <c r="V11" s="94" cm="1">
        <f t="array" ref="V11">_xlfn.IFS(V$7=6," ",V$7=7," ",V$7=1,'CHAMPS NECESSAIRES'!$D$14,V$7=2,'CHAMPS NECESSAIRES'!$D$14,V$7=3,'CHAMPS NECESSAIRES'!$D$14,V$7=4,'CHAMPS NECESSAIRES'!$D$14,V$7=5,'CHAMPS NECESSAIRES'!$D$14)</f>
        <v>0.25000000000000006</v>
      </c>
      <c r="W11" s="94" cm="1">
        <f t="array" ref="W11">_xlfn.IFS(W$7=6," ",W$7=7," ",W$7=1,'CHAMPS NECESSAIRES'!$D$14,W$7=2,'CHAMPS NECESSAIRES'!$D$14,W$7=3,'CHAMPS NECESSAIRES'!$D$14,W$7=4,'CHAMPS NECESSAIRES'!$D$14,W$7=5,'CHAMPS NECESSAIRES'!$D$14)</f>
        <v>0.25000000000000006</v>
      </c>
      <c r="X11" s="94" cm="1">
        <f t="array" ref="X11">_xlfn.IFS(X$7=6," ",X$7=7," ",X$7=1,'CHAMPS NECESSAIRES'!$D$14,X$7=2,'CHAMPS NECESSAIRES'!$D$14,X$7=3,'CHAMPS NECESSAIRES'!$D$14,X$7=4,'CHAMPS NECESSAIRES'!$D$14,X$7=5,'CHAMPS NECESSAIRES'!$D$14)</f>
        <v>0.25000000000000006</v>
      </c>
      <c r="Y11" s="94" cm="1">
        <f t="array" ref="Y11">_xlfn.IFS(Y$7=6," ",Y$7=7," ",Y$7=1,'CHAMPS NECESSAIRES'!$D$14,Y$7=2,'CHAMPS NECESSAIRES'!$D$14,Y$7=3,'CHAMPS NECESSAIRES'!$D$14,Y$7=4,'CHAMPS NECESSAIRES'!$D$14,Y$7=5,'CHAMPS NECESSAIRES'!$D$14)</f>
        <v>0.25000000000000006</v>
      </c>
      <c r="Z11" s="94" cm="1">
        <f t="array" ref="Z11">_xlfn.IFS(Z$7=6," ",Z$7=7," ",Z$7=1,'CHAMPS NECESSAIRES'!$D$14,Z$7=2,'CHAMPS NECESSAIRES'!$D$14,Z$7=3,'CHAMPS NECESSAIRES'!$D$14,Z$7=4,'CHAMPS NECESSAIRES'!$D$14,Z$7=5,'CHAMPS NECESSAIRES'!$D$14)</f>
        <v>0.25000000000000006</v>
      </c>
      <c r="AA11" s="94" t="str" cm="1">
        <f t="array" ref="AA11">_xlfn.IFS(AA$7=6," ",AA$7=7," ",AA$7=1,'CHAMPS NECESSAIRES'!$D$14,AA$7=2,'CHAMPS NECESSAIRES'!$D$14,AA$7=3,'CHAMPS NECESSAIRES'!$D$14,AA$7=4,'CHAMPS NECESSAIRES'!$D$14,AA$7=5,'CHAMPS NECESSAIRES'!$D$14)</f>
        <v xml:space="preserve"> </v>
      </c>
      <c r="AB11" s="94" t="str" cm="1">
        <f t="array" ref="AB11">_xlfn.IFS(AB$7=6," ",AB$7=7," ",AB$7=1,'CHAMPS NECESSAIRES'!$D$14,AB$7=2,'CHAMPS NECESSAIRES'!$D$14,AB$7=3,'CHAMPS NECESSAIRES'!$D$14,AB$7=4,'CHAMPS NECESSAIRES'!$D$14,AB$7=5,'CHAMPS NECESSAIRES'!$D$14)</f>
        <v xml:space="preserve"> </v>
      </c>
      <c r="AC11" s="94" cm="1">
        <f t="array" ref="AC11">_xlfn.IFS(AC$7=6," ",AC$7=7," ",AC$7=1,'CHAMPS NECESSAIRES'!$D$14,AC$7=2,'CHAMPS NECESSAIRES'!$D$14,AC$7=3,'CHAMPS NECESSAIRES'!$D$14,AC$7=4,'CHAMPS NECESSAIRES'!$D$14,AC$7=5,'CHAMPS NECESSAIRES'!$D$14)</f>
        <v>0.25000000000000006</v>
      </c>
      <c r="AD11" s="94" cm="1">
        <f t="array" ref="AD11">_xlfn.IFS(AD$7=6," ",AD$7=7," ",AD$7=1,'CHAMPS NECESSAIRES'!$D$14,AD$7=2,'CHAMPS NECESSAIRES'!$D$14,AD$7=3,'CHAMPS NECESSAIRES'!$D$14,AD$7=4,'CHAMPS NECESSAIRES'!$D$14,AD$7=5,'CHAMPS NECESSAIRES'!$D$14)</f>
        <v>0.25000000000000006</v>
      </c>
      <c r="AE11" s="94" cm="1">
        <f t="array" ref="AE11">_xlfn.IFS(AE$7=6," ",AE$7=7," ",AE$7=1,'CHAMPS NECESSAIRES'!$D$14,AE$7=2,'CHAMPS NECESSAIRES'!$D$14,AE$7=3,'CHAMPS NECESSAIRES'!$D$14,AE$7=4,'CHAMPS NECESSAIRES'!$D$14,AE$7=5,'CHAMPS NECESSAIRES'!$D$14)</f>
        <v>0.25000000000000006</v>
      </c>
      <c r="AF11" s="94" cm="1">
        <f t="array" ref="AF11">_xlfn.IFS(AF$7=6," ",AF$7=7," ",AF$7=1,'CHAMPS NECESSAIRES'!$D$14,AF$7=2,'CHAMPS NECESSAIRES'!$D$14,AF$7=3,'CHAMPS NECESSAIRES'!$D$14,AF$7=4,'CHAMPS NECESSAIRES'!$D$14,AF$7=5,'CHAMPS NECESSAIRES'!$D$14)</f>
        <v>0.25000000000000006</v>
      </c>
      <c r="AG11" s="94" cm="1">
        <f t="array" ref="AG11">_xlfn.IFS(AG$7=6," ",AG$7=7," ",AG$7=1,'CHAMPS NECESSAIRES'!$D$14,AG$7=2,'CHAMPS NECESSAIRES'!$D$14,AG$7=3,'CHAMPS NECESSAIRES'!$D$14,AG$7=4,'CHAMPS NECESSAIRES'!$D$14,AG$7=5,'CHAMPS NECESSAIRES'!$D$14)</f>
        <v>0.25000000000000006</v>
      </c>
      <c r="AH11" s="94" t="str" cm="1">
        <f t="array" ref="AH11">_xlfn.IFS(AH$7=6," ",AH$7=7," ",AH$7=1,'CHAMPS NECESSAIRES'!$D$14,AH$7=2,'CHAMPS NECESSAIRES'!$D$14,AH$7=3,'CHAMPS NECESSAIRES'!$D$14,AH$7=4,'CHAMPS NECESSAIRES'!$D$14,AH$7=5,'CHAMPS NECESSAIRES'!$D$14)</f>
        <v xml:space="preserve"> </v>
      </c>
      <c r="AI11" s="94" t="str" cm="1">
        <f t="array" ref="AI11">_xlfn.IFS(AI$7=6," ",AI$7=7," ",AI$7=1,'CHAMPS NECESSAIRES'!$D$14,AI$7=2,'CHAMPS NECESSAIRES'!$D$14,AI$7=3,'CHAMPS NECESSAIRES'!$D$14,AI$7=4,'CHAMPS NECESSAIRES'!$D$14,AI$7=5,'CHAMPS NECESSAIRES'!$D$14)</f>
        <v xml:space="preserve"> </v>
      </c>
      <c r="AJ11" s="94" cm="1">
        <f t="array" ref="AJ11">_xlfn.IFS(AJ$7=6," ",AJ$7=7," ",AJ$7=1,'CHAMPS NECESSAIRES'!$D$14,AJ$7=2,'CHAMPS NECESSAIRES'!$D$14,AJ$7=3,'CHAMPS NECESSAIRES'!$D$14,AJ$7=4,'CHAMPS NECESSAIRES'!$D$14,AJ$7=5,'CHAMPS NECESSAIRES'!$D$14)</f>
        <v>0.25000000000000006</v>
      </c>
      <c r="AK11" s="4" t="e">
        <f t="shared" si="4"/>
        <v>#VALUE!</v>
      </c>
      <c r="AL11" s="5" t="e">
        <f t="shared" si="5"/>
        <v>#VALUE!</v>
      </c>
      <c r="AM11" s="26">
        <f t="shared" si="6"/>
        <v>5.2500000000000009</v>
      </c>
      <c r="AN11" s="27">
        <f t="shared" si="7"/>
        <v>1.3125000000000002</v>
      </c>
      <c r="AO11" s="28">
        <f t="shared" si="8"/>
        <v>31.500000000000007</v>
      </c>
      <c r="AP11" s="72">
        <f t="shared" si="9"/>
        <v>29.925000000000004</v>
      </c>
      <c r="AQ11" s="17">
        <f t="shared" si="3"/>
        <v>29</v>
      </c>
      <c r="AR11" s="18" t="s">
        <v>86</v>
      </c>
      <c r="AS11" s="32"/>
      <c r="AT11" s="32"/>
      <c r="AU11" s="32"/>
      <c r="AV11" s="32"/>
      <c r="AW11" s="32"/>
      <c r="AX11" s="32"/>
      <c r="AY11" s="32"/>
      <c r="AZ11" s="32"/>
      <c r="BA11" s="32"/>
    </row>
    <row r="12" spans="1:53" x14ac:dyDescent="0.35">
      <c r="A12" s="32"/>
      <c r="B12" s="51" t="s">
        <v>85</v>
      </c>
      <c r="C12" s="15" t="s">
        <v>85</v>
      </c>
      <c r="D12" s="51" t="s">
        <v>57</v>
      </c>
      <c r="E12" s="51" t="s">
        <v>62</v>
      </c>
      <c r="F12" s="94" t="str" cm="1">
        <f t="array" ref="F12">_xlfn.IFS(F$7=6," ",F$7=7," ",F$7=1,'CHAMPS NECESSAIRES'!$D$14,F$7=2,'CHAMPS NECESSAIRES'!$D$14,F$7=3,'CHAMPS NECESSAIRES'!$D$14,F$7=4,'CHAMPS NECESSAIRES'!$D$14,F$7=5,'CHAMPS NECESSAIRES'!$D$14)</f>
        <v xml:space="preserve"> </v>
      </c>
      <c r="G12" s="94" t="str" cm="1">
        <f t="array" ref="G12">_xlfn.IFS(G$7=6," ",G$7=7," ",G$7=1,'CHAMPS NECESSAIRES'!$D$14,G$7=2,'CHAMPS NECESSAIRES'!$D$14,G$7=3,'CHAMPS NECESSAIRES'!$D$14,G$7=4,'CHAMPS NECESSAIRES'!$D$14,G$7=5,'CHAMPS NECESSAIRES'!$D$14)</f>
        <v xml:space="preserve"> </v>
      </c>
      <c r="H12" s="94" cm="1">
        <f t="array" ref="H12">_xlfn.IFS(H$7=6," ",H$7=7," ",H$7=1,'CHAMPS NECESSAIRES'!$D$14,H$7=2,'CHAMPS NECESSAIRES'!$D$14,H$7=3,'CHAMPS NECESSAIRES'!$D$14,H$7=4,'CHAMPS NECESSAIRES'!$D$14,H$7=5,'CHAMPS NECESSAIRES'!$D$14)</f>
        <v>0.25000000000000006</v>
      </c>
      <c r="I12" s="94" cm="1">
        <f t="array" ref="I12">_xlfn.IFS(I$7=6," ",I$7=7," ",I$7=1,'CHAMPS NECESSAIRES'!$D$14,I$7=2,'CHAMPS NECESSAIRES'!$D$14,I$7=3,'CHAMPS NECESSAIRES'!$D$14,I$7=4,'CHAMPS NECESSAIRES'!$D$14,I$7=5,'CHAMPS NECESSAIRES'!$D$14)</f>
        <v>0.25000000000000006</v>
      </c>
      <c r="J12" s="94" cm="1">
        <f t="array" ref="J12">_xlfn.IFS(J$7=6," ",J$7=7," ",J$7=1,'CHAMPS NECESSAIRES'!$D$14,J$7=2,'CHAMPS NECESSAIRES'!$D$14,J$7=3,'CHAMPS NECESSAIRES'!$D$14,J$7=4,'CHAMPS NECESSAIRES'!$D$14,J$7=5,'CHAMPS NECESSAIRES'!$D$14)</f>
        <v>0.25000000000000006</v>
      </c>
      <c r="K12" s="94" cm="1">
        <f t="array" ref="K12">_xlfn.IFS(K$7=6," ",K$7=7," ",K$7=1,'CHAMPS NECESSAIRES'!$D$14,K$7=2,'CHAMPS NECESSAIRES'!$D$14,K$7=3,'CHAMPS NECESSAIRES'!$D$14,K$7=4,'CHAMPS NECESSAIRES'!$D$14,K$7=5,'CHAMPS NECESSAIRES'!$D$14)</f>
        <v>0.25000000000000006</v>
      </c>
      <c r="L12" s="94" cm="1">
        <f t="array" ref="L12">_xlfn.IFS(L$7=6," ",L$7=7," ",L$7=1,'CHAMPS NECESSAIRES'!$D$14,L$7=2,'CHAMPS NECESSAIRES'!$D$14,L$7=3,'CHAMPS NECESSAIRES'!$D$14,L$7=4,'CHAMPS NECESSAIRES'!$D$14,L$7=5,'CHAMPS NECESSAIRES'!$D$14)</f>
        <v>0.25000000000000006</v>
      </c>
      <c r="M12" s="94" t="str" cm="1">
        <f t="array" ref="M12">_xlfn.IFS(M$7=6," ",M$7=7," ",M$7=1,'CHAMPS NECESSAIRES'!$D$14,M$7=2,'CHAMPS NECESSAIRES'!$D$14,M$7=3,'CHAMPS NECESSAIRES'!$D$14,M$7=4,'CHAMPS NECESSAIRES'!$D$14,M$7=5,'CHAMPS NECESSAIRES'!$D$14)</f>
        <v xml:space="preserve"> </v>
      </c>
      <c r="N12" s="94" t="str" cm="1">
        <f t="array" ref="N12">_xlfn.IFS(N$7=6," ",N$7=7," ",N$7=1,'CHAMPS NECESSAIRES'!$D$14,N$7=2,'CHAMPS NECESSAIRES'!$D$14,N$7=3,'CHAMPS NECESSAIRES'!$D$14,N$7=4,'CHAMPS NECESSAIRES'!$D$14,N$7=5,'CHAMPS NECESSAIRES'!$D$14)</f>
        <v xml:space="preserve"> </v>
      </c>
      <c r="O12" s="94" cm="1">
        <f t="array" ref="O12">_xlfn.IFS(O$7=6," ",O$7=7," ",O$7=1,'CHAMPS NECESSAIRES'!$D$14,O$7=2,'CHAMPS NECESSAIRES'!$D$14,O$7=3,'CHAMPS NECESSAIRES'!$D$14,O$7=4,'CHAMPS NECESSAIRES'!$D$14,O$7=5,'CHAMPS NECESSAIRES'!$D$14)</f>
        <v>0.25000000000000006</v>
      </c>
      <c r="P12" s="94" cm="1">
        <f t="array" ref="P12">_xlfn.IFS(P$7=6," ",P$7=7," ",P$7=1,'CHAMPS NECESSAIRES'!$D$14,P$7=2,'CHAMPS NECESSAIRES'!$D$14,P$7=3,'CHAMPS NECESSAIRES'!$D$14,P$7=4,'CHAMPS NECESSAIRES'!$D$14,P$7=5,'CHAMPS NECESSAIRES'!$D$14)</f>
        <v>0.25000000000000006</v>
      </c>
      <c r="Q12" s="94" cm="1">
        <f t="array" ref="Q12">_xlfn.IFS(Q$7=6," ",Q$7=7," ",Q$7=1,'CHAMPS NECESSAIRES'!$D$14,Q$7=2,'CHAMPS NECESSAIRES'!$D$14,Q$7=3,'CHAMPS NECESSAIRES'!$D$14,Q$7=4,'CHAMPS NECESSAIRES'!$D$14,Q$7=5,'CHAMPS NECESSAIRES'!$D$14)</f>
        <v>0.25000000000000006</v>
      </c>
      <c r="R12" s="94" cm="1">
        <f t="array" ref="R12">_xlfn.IFS(R$7=6," ",R$7=7," ",R$7=1,'CHAMPS NECESSAIRES'!$D$14,R$7=2,'CHAMPS NECESSAIRES'!$D$14,R$7=3,'CHAMPS NECESSAIRES'!$D$14,R$7=4,'CHAMPS NECESSAIRES'!$D$14,R$7=5,'CHAMPS NECESSAIRES'!$D$14)</f>
        <v>0.25000000000000006</v>
      </c>
      <c r="S12" s="94" cm="1">
        <f t="array" ref="S12">_xlfn.IFS(S$7=6," ",S$7=7," ",S$7=1,'CHAMPS NECESSAIRES'!$D$14,S$7=2,'CHAMPS NECESSAIRES'!$D$14,S$7=3,'CHAMPS NECESSAIRES'!$D$14,S$7=4,'CHAMPS NECESSAIRES'!$D$14,S$7=5,'CHAMPS NECESSAIRES'!$D$14)</f>
        <v>0.25000000000000006</v>
      </c>
      <c r="T12" s="94" t="str" cm="1">
        <f t="array" ref="T12">_xlfn.IFS(T$7=6," ",T$7=7," ",T$7=1,'CHAMPS NECESSAIRES'!$D$14,T$7=2,'CHAMPS NECESSAIRES'!$D$14,T$7=3,'CHAMPS NECESSAIRES'!$D$14,T$7=4,'CHAMPS NECESSAIRES'!$D$14,T$7=5,'CHAMPS NECESSAIRES'!$D$14)</f>
        <v xml:space="preserve"> </v>
      </c>
      <c r="U12" s="94" t="str" cm="1">
        <f t="array" ref="U12">_xlfn.IFS(U$7=6," ",U$7=7," ",U$7=1,'CHAMPS NECESSAIRES'!$D$14,U$7=2,'CHAMPS NECESSAIRES'!$D$14,U$7=3,'CHAMPS NECESSAIRES'!$D$14,U$7=4,'CHAMPS NECESSAIRES'!$D$14,U$7=5,'CHAMPS NECESSAIRES'!$D$14)</f>
        <v xml:space="preserve"> </v>
      </c>
      <c r="V12" s="94" cm="1">
        <f t="array" ref="V12">_xlfn.IFS(V$7=6," ",V$7=7," ",V$7=1,'CHAMPS NECESSAIRES'!$D$14,V$7=2,'CHAMPS NECESSAIRES'!$D$14,V$7=3,'CHAMPS NECESSAIRES'!$D$14,V$7=4,'CHAMPS NECESSAIRES'!$D$14,V$7=5,'CHAMPS NECESSAIRES'!$D$14)</f>
        <v>0.25000000000000006</v>
      </c>
      <c r="W12" s="94" cm="1">
        <f t="array" ref="W12">_xlfn.IFS(W$7=6," ",W$7=7," ",W$7=1,'CHAMPS NECESSAIRES'!$D$14,W$7=2,'CHAMPS NECESSAIRES'!$D$14,W$7=3,'CHAMPS NECESSAIRES'!$D$14,W$7=4,'CHAMPS NECESSAIRES'!$D$14,W$7=5,'CHAMPS NECESSAIRES'!$D$14)</f>
        <v>0.25000000000000006</v>
      </c>
      <c r="X12" s="94" cm="1">
        <f t="array" ref="X12">_xlfn.IFS(X$7=6," ",X$7=7," ",X$7=1,'CHAMPS NECESSAIRES'!$D$14,X$7=2,'CHAMPS NECESSAIRES'!$D$14,X$7=3,'CHAMPS NECESSAIRES'!$D$14,X$7=4,'CHAMPS NECESSAIRES'!$D$14,X$7=5,'CHAMPS NECESSAIRES'!$D$14)</f>
        <v>0.25000000000000006</v>
      </c>
      <c r="Y12" s="94" cm="1">
        <f t="array" ref="Y12">_xlfn.IFS(Y$7=6," ",Y$7=7," ",Y$7=1,'CHAMPS NECESSAIRES'!$D$14,Y$7=2,'CHAMPS NECESSAIRES'!$D$14,Y$7=3,'CHAMPS NECESSAIRES'!$D$14,Y$7=4,'CHAMPS NECESSAIRES'!$D$14,Y$7=5,'CHAMPS NECESSAIRES'!$D$14)</f>
        <v>0.25000000000000006</v>
      </c>
      <c r="Z12" s="94" cm="1">
        <f t="array" ref="Z12">_xlfn.IFS(Z$7=6," ",Z$7=7," ",Z$7=1,'CHAMPS NECESSAIRES'!$D$14,Z$7=2,'CHAMPS NECESSAIRES'!$D$14,Z$7=3,'CHAMPS NECESSAIRES'!$D$14,Z$7=4,'CHAMPS NECESSAIRES'!$D$14,Z$7=5,'CHAMPS NECESSAIRES'!$D$14)</f>
        <v>0.25000000000000006</v>
      </c>
      <c r="AA12" s="94" t="str" cm="1">
        <f t="array" ref="AA12">_xlfn.IFS(AA$7=6," ",AA$7=7," ",AA$7=1,'CHAMPS NECESSAIRES'!$D$14,AA$7=2,'CHAMPS NECESSAIRES'!$D$14,AA$7=3,'CHAMPS NECESSAIRES'!$D$14,AA$7=4,'CHAMPS NECESSAIRES'!$D$14,AA$7=5,'CHAMPS NECESSAIRES'!$D$14)</f>
        <v xml:space="preserve"> </v>
      </c>
      <c r="AB12" s="94" t="str" cm="1">
        <f t="array" ref="AB12">_xlfn.IFS(AB$7=6," ",AB$7=7," ",AB$7=1,'CHAMPS NECESSAIRES'!$D$14,AB$7=2,'CHAMPS NECESSAIRES'!$D$14,AB$7=3,'CHAMPS NECESSAIRES'!$D$14,AB$7=4,'CHAMPS NECESSAIRES'!$D$14,AB$7=5,'CHAMPS NECESSAIRES'!$D$14)</f>
        <v xml:space="preserve"> </v>
      </c>
      <c r="AC12" s="94" cm="1">
        <f t="array" ref="AC12">_xlfn.IFS(AC$7=6," ",AC$7=7," ",AC$7=1,'CHAMPS NECESSAIRES'!$D$14,AC$7=2,'CHAMPS NECESSAIRES'!$D$14,AC$7=3,'CHAMPS NECESSAIRES'!$D$14,AC$7=4,'CHAMPS NECESSAIRES'!$D$14,AC$7=5,'CHAMPS NECESSAIRES'!$D$14)</f>
        <v>0.25000000000000006</v>
      </c>
      <c r="AD12" s="94" cm="1">
        <f t="array" ref="AD12">_xlfn.IFS(AD$7=6," ",AD$7=7," ",AD$7=1,'CHAMPS NECESSAIRES'!$D$14,AD$7=2,'CHAMPS NECESSAIRES'!$D$14,AD$7=3,'CHAMPS NECESSAIRES'!$D$14,AD$7=4,'CHAMPS NECESSAIRES'!$D$14,AD$7=5,'CHAMPS NECESSAIRES'!$D$14)</f>
        <v>0.25000000000000006</v>
      </c>
      <c r="AE12" s="94" cm="1">
        <f t="array" ref="AE12">_xlfn.IFS(AE$7=6," ",AE$7=7," ",AE$7=1,'CHAMPS NECESSAIRES'!$D$14,AE$7=2,'CHAMPS NECESSAIRES'!$D$14,AE$7=3,'CHAMPS NECESSAIRES'!$D$14,AE$7=4,'CHAMPS NECESSAIRES'!$D$14,AE$7=5,'CHAMPS NECESSAIRES'!$D$14)</f>
        <v>0.25000000000000006</v>
      </c>
      <c r="AF12" s="94" cm="1">
        <f t="array" ref="AF12">_xlfn.IFS(AF$7=6," ",AF$7=7," ",AF$7=1,'CHAMPS NECESSAIRES'!$D$14,AF$7=2,'CHAMPS NECESSAIRES'!$D$14,AF$7=3,'CHAMPS NECESSAIRES'!$D$14,AF$7=4,'CHAMPS NECESSAIRES'!$D$14,AF$7=5,'CHAMPS NECESSAIRES'!$D$14)</f>
        <v>0.25000000000000006</v>
      </c>
      <c r="AG12" s="94" cm="1">
        <f t="array" ref="AG12">_xlfn.IFS(AG$7=6," ",AG$7=7," ",AG$7=1,'CHAMPS NECESSAIRES'!$D$14,AG$7=2,'CHAMPS NECESSAIRES'!$D$14,AG$7=3,'CHAMPS NECESSAIRES'!$D$14,AG$7=4,'CHAMPS NECESSAIRES'!$D$14,AG$7=5,'CHAMPS NECESSAIRES'!$D$14)</f>
        <v>0.25000000000000006</v>
      </c>
      <c r="AH12" s="94" t="str" cm="1">
        <f t="array" ref="AH12">_xlfn.IFS(AH$7=6," ",AH$7=7," ",AH$7=1,'CHAMPS NECESSAIRES'!$D$14,AH$7=2,'CHAMPS NECESSAIRES'!$D$14,AH$7=3,'CHAMPS NECESSAIRES'!$D$14,AH$7=4,'CHAMPS NECESSAIRES'!$D$14,AH$7=5,'CHAMPS NECESSAIRES'!$D$14)</f>
        <v xml:space="preserve"> </v>
      </c>
      <c r="AI12" s="94" t="str" cm="1">
        <f t="array" ref="AI12">_xlfn.IFS(AI$7=6," ",AI$7=7," ",AI$7=1,'CHAMPS NECESSAIRES'!$D$14,AI$7=2,'CHAMPS NECESSAIRES'!$D$14,AI$7=3,'CHAMPS NECESSAIRES'!$D$14,AI$7=4,'CHAMPS NECESSAIRES'!$D$14,AI$7=5,'CHAMPS NECESSAIRES'!$D$14)</f>
        <v xml:space="preserve"> </v>
      </c>
      <c r="AJ12" s="94" cm="1">
        <f t="array" ref="AJ12">_xlfn.IFS(AJ$7=6," ",AJ$7=7," ",AJ$7=1,'CHAMPS NECESSAIRES'!$D$14,AJ$7=2,'CHAMPS NECESSAIRES'!$D$14,AJ$7=3,'CHAMPS NECESSAIRES'!$D$14,AJ$7=4,'CHAMPS NECESSAIRES'!$D$14,AJ$7=5,'CHAMPS NECESSAIRES'!$D$14)</f>
        <v>0.25000000000000006</v>
      </c>
      <c r="AK12" s="4" t="e">
        <f t="shared" si="4"/>
        <v>#VALUE!</v>
      </c>
      <c r="AL12" s="5" t="e">
        <f t="shared" si="5"/>
        <v>#VALUE!</v>
      </c>
      <c r="AM12" s="26">
        <f t="shared" si="6"/>
        <v>5.2500000000000009</v>
      </c>
      <c r="AN12" s="27">
        <f t="shared" si="7"/>
        <v>1.3125000000000002</v>
      </c>
      <c r="AO12" s="28">
        <f t="shared" si="8"/>
        <v>31.500000000000007</v>
      </c>
      <c r="AP12" s="72">
        <f t="shared" si="9"/>
        <v>29.925000000000004</v>
      </c>
      <c r="AQ12" s="17">
        <f t="shared" si="3"/>
        <v>29</v>
      </c>
      <c r="AR12" s="18" t="s">
        <v>86</v>
      </c>
      <c r="AS12" s="32"/>
      <c r="AT12" s="32"/>
      <c r="AU12" s="32"/>
      <c r="AV12" s="32"/>
      <c r="AW12" s="32"/>
      <c r="AX12" s="32"/>
      <c r="AY12" s="32"/>
      <c r="AZ12" s="32"/>
      <c r="BA12" s="32"/>
    </row>
    <row r="13" spans="1:53" x14ac:dyDescent="0.35">
      <c r="A13" s="32"/>
      <c r="B13" s="51" t="s">
        <v>85</v>
      </c>
      <c r="C13" s="15" t="s">
        <v>85</v>
      </c>
      <c r="D13" s="51" t="s">
        <v>57</v>
      </c>
      <c r="E13" s="51" t="s">
        <v>62</v>
      </c>
      <c r="F13" s="94" t="str" cm="1">
        <f t="array" ref="F13">_xlfn.IFS(F$7=6," ",F$7=7," ",F$7=1,'CHAMPS NECESSAIRES'!$D$14,F$7=2,'CHAMPS NECESSAIRES'!$D$14,F$7=3,'CHAMPS NECESSAIRES'!$D$14,F$7=4,'CHAMPS NECESSAIRES'!$D$14,F$7=5,'CHAMPS NECESSAIRES'!$D$14)</f>
        <v xml:space="preserve"> </v>
      </c>
      <c r="G13" s="94" t="str" cm="1">
        <f t="array" ref="G13">_xlfn.IFS(G$7=6," ",G$7=7," ",G$7=1,'CHAMPS NECESSAIRES'!$D$14,G$7=2,'CHAMPS NECESSAIRES'!$D$14,G$7=3,'CHAMPS NECESSAIRES'!$D$14,G$7=4,'CHAMPS NECESSAIRES'!$D$14,G$7=5,'CHAMPS NECESSAIRES'!$D$14)</f>
        <v xml:space="preserve"> </v>
      </c>
      <c r="H13" s="94" cm="1">
        <f t="array" ref="H13">_xlfn.IFS(H$7=6," ",H$7=7," ",H$7=1,'CHAMPS NECESSAIRES'!$D$14,H$7=2,'CHAMPS NECESSAIRES'!$D$14,H$7=3,'CHAMPS NECESSAIRES'!$D$14,H$7=4,'CHAMPS NECESSAIRES'!$D$14,H$7=5,'CHAMPS NECESSAIRES'!$D$14)</f>
        <v>0.25000000000000006</v>
      </c>
      <c r="I13" s="94" cm="1">
        <f t="array" ref="I13">_xlfn.IFS(I$7=6," ",I$7=7," ",I$7=1,'CHAMPS NECESSAIRES'!$D$14,I$7=2,'CHAMPS NECESSAIRES'!$D$14,I$7=3,'CHAMPS NECESSAIRES'!$D$14,I$7=4,'CHAMPS NECESSAIRES'!$D$14,I$7=5,'CHAMPS NECESSAIRES'!$D$14)</f>
        <v>0.25000000000000006</v>
      </c>
      <c r="J13" s="94" cm="1">
        <f t="array" ref="J13">_xlfn.IFS(J$7=6," ",J$7=7," ",J$7=1,'CHAMPS NECESSAIRES'!$D$14,J$7=2,'CHAMPS NECESSAIRES'!$D$14,J$7=3,'CHAMPS NECESSAIRES'!$D$14,J$7=4,'CHAMPS NECESSAIRES'!$D$14,J$7=5,'CHAMPS NECESSAIRES'!$D$14)</f>
        <v>0.25000000000000006</v>
      </c>
      <c r="K13" s="94" cm="1">
        <f t="array" ref="K13">_xlfn.IFS(K$7=6," ",K$7=7," ",K$7=1,'CHAMPS NECESSAIRES'!$D$14,K$7=2,'CHAMPS NECESSAIRES'!$D$14,K$7=3,'CHAMPS NECESSAIRES'!$D$14,K$7=4,'CHAMPS NECESSAIRES'!$D$14,K$7=5,'CHAMPS NECESSAIRES'!$D$14)</f>
        <v>0.25000000000000006</v>
      </c>
      <c r="L13" s="94" cm="1">
        <f t="array" ref="L13">_xlfn.IFS(L$7=6," ",L$7=7," ",L$7=1,'CHAMPS NECESSAIRES'!$D$14,L$7=2,'CHAMPS NECESSAIRES'!$D$14,L$7=3,'CHAMPS NECESSAIRES'!$D$14,L$7=4,'CHAMPS NECESSAIRES'!$D$14,L$7=5,'CHAMPS NECESSAIRES'!$D$14)</f>
        <v>0.25000000000000006</v>
      </c>
      <c r="M13" s="94" t="str" cm="1">
        <f t="array" ref="M13">_xlfn.IFS(M$7=6," ",M$7=7," ",M$7=1,'CHAMPS NECESSAIRES'!$D$14,M$7=2,'CHAMPS NECESSAIRES'!$D$14,M$7=3,'CHAMPS NECESSAIRES'!$D$14,M$7=4,'CHAMPS NECESSAIRES'!$D$14,M$7=5,'CHAMPS NECESSAIRES'!$D$14)</f>
        <v xml:space="preserve"> </v>
      </c>
      <c r="N13" s="94" t="str" cm="1">
        <f t="array" ref="N13">_xlfn.IFS(N$7=6," ",N$7=7," ",N$7=1,'CHAMPS NECESSAIRES'!$D$14,N$7=2,'CHAMPS NECESSAIRES'!$D$14,N$7=3,'CHAMPS NECESSAIRES'!$D$14,N$7=4,'CHAMPS NECESSAIRES'!$D$14,N$7=5,'CHAMPS NECESSAIRES'!$D$14)</f>
        <v xml:space="preserve"> </v>
      </c>
      <c r="O13" s="94" cm="1">
        <f t="array" ref="O13">_xlfn.IFS(O$7=6," ",O$7=7," ",O$7=1,'CHAMPS NECESSAIRES'!$D$14,O$7=2,'CHAMPS NECESSAIRES'!$D$14,O$7=3,'CHAMPS NECESSAIRES'!$D$14,O$7=4,'CHAMPS NECESSAIRES'!$D$14,O$7=5,'CHAMPS NECESSAIRES'!$D$14)</f>
        <v>0.25000000000000006</v>
      </c>
      <c r="P13" s="94" cm="1">
        <f t="array" ref="P13">_xlfn.IFS(P$7=6," ",P$7=7," ",P$7=1,'CHAMPS NECESSAIRES'!$D$14,P$7=2,'CHAMPS NECESSAIRES'!$D$14,P$7=3,'CHAMPS NECESSAIRES'!$D$14,P$7=4,'CHAMPS NECESSAIRES'!$D$14,P$7=5,'CHAMPS NECESSAIRES'!$D$14)</f>
        <v>0.25000000000000006</v>
      </c>
      <c r="Q13" s="94" cm="1">
        <f t="array" ref="Q13">_xlfn.IFS(Q$7=6," ",Q$7=7," ",Q$7=1,'CHAMPS NECESSAIRES'!$D$14,Q$7=2,'CHAMPS NECESSAIRES'!$D$14,Q$7=3,'CHAMPS NECESSAIRES'!$D$14,Q$7=4,'CHAMPS NECESSAIRES'!$D$14,Q$7=5,'CHAMPS NECESSAIRES'!$D$14)</f>
        <v>0.25000000000000006</v>
      </c>
      <c r="R13" s="94" cm="1">
        <f t="array" ref="R13">_xlfn.IFS(R$7=6," ",R$7=7," ",R$7=1,'CHAMPS NECESSAIRES'!$D$14,R$7=2,'CHAMPS NECESSAIRES'!$D$14,R$7=3,'CHAMPS NECESSAIRES'!$D$14,R$7=4,'CHAMPS NECESSAIRES'!$D$14,R$7=5,'CHAMPS NECESSAIRES'!$D$14)</f>
        <v>0.25000000000000006</v>
      </c>
      <c r="S13" s="94" cm="1">
        <f t="array" ref="S13">_xlfn.IFS(S$7=6," ",S$7=7," ",S$7=1,'CHAMPS NECESSAIRES'!$D$14,S$7=2,'CHAMPS NECESSAIRES'!$D$14,S$7=3,'CHAMPS NECESSAIRES'!$D$14,S$7=4,'CHAMPS NECESSAIRES'!$D$14,S$7=5,'CHAMPS NECESSAIRES'!$D$14)</f>
        <v>0.25000000000000006</v>
      </c>
      <c r="T13" s="94" t="str" cm="1">
        <f t="array" ref="T13">_xlfn.IFS(T$7=6," ",T$7=7," ",T$7=1,'CHAMPS NECESSAIRES'!$D$14,T$7=2,'CHAMPS NECESSAIRES'!$D$14,T$7=3,'CHAMPS NECESSAIRES'!$D$14,T$7=4,'CHAMPS NECESSAIRES'!$D$14,T$7=5,'CHAMPS NECESSAIRES'!$D$14)</f>
        <v xml:space="preserve"> </v>
      </c>
      <c r="U13" s="94" t="str" cm="1">
        <f t="array" ref="U13">_xlfn.IFS(U$7=6," ",U$7=7," ",U$7=1,'CHAMPS NECESSAIRES'!$D$14,U$7=2,'CHAMPS NECESSAIRES'!$D$14,U$7=3,'CHAMPS NECESSAIRES'!$D$14,U$7=4,'CHAMPS NECESSAIRES'!$D$14,U$7=5,'CHAMPS NECESSAIRES'!$D$14)</f>
        <v xml:space="preserve"> </v>
      </c>
      <c r="V13" s="94" cm="1">
        <f t="array" ref="V13">_xlfn.IFS(V$7=6," ",V$7=7," ",V$7=1,'CHAMPS NECESSAIRES'!$D$14,V$7=2,'CHAMPS NECESSAIRES'!$D$14,V$7=3,'CHAMPS NECESSAIRES'!$D$14,V$7=4,'CHAMPS NECESSAIRES'!$D$14,V$7=5,'CHAMPS NECESSAIRES'!$D$14)</f>
        <v>0.25000000000000006</v>
      </c>
      <c r="W13" s="94" cm="1">
        <f t="array" ref="W13">_xlfn.IFS(W$7=6," ",W$7=7," ",W$7=1,'CHAMPS NECESSAIRES'!$D$14,W$7=2,'CHAMPS NECESSAIRES'!$D$14,W$7=3,'CHAMPS NECESSAIRES'!$D$14,W$7=4,'CHAMPS NECESSAIRES'!$D$14,W$7=5,'CHAMPS NECESSAIRES'!$D$14)</f>
        <v>0.25000000000000006</v>
      </c>
      <c r="X13" s="94" cm="1">
        <f t="array" ref="X13">_xlfn.IFS(X$7=6," ",X$7=7," ",X$7=1,'CHAMPS NECESSAIRES'!$D$14,X$7=2,'CHAMPS NECESSAIRES'!$D$14,X$7=3,'CHAMPS NECESSAIRES'!$D$14,X$7=4,'CHAMPS NECESSAIRES'!$D$14,X$7=5,'CHAMPS NECESSAIRES'!$D$14)</f>
        <v>0.25000000000000006</v>
      </c>
      <c r="Y13" s="94" cm="1">
        <f t="array" ref="Y13">_xlfn.IFS(Y$7=6," ",Y$7=7," ",Y$7=1,'CHAMPS NECESSAIRES'!$D$14,Y$7=2,'CHAMPS NECESSAIRES'!$D$14,Y$7=3,'CHAMPS NECESSAIRES'!$D$14,Y$7=4,'CHAMPS NECESSAIRES'!$D$14,Y$7=5,'CHAMPS NECESSAIRES'!$D$14)</f>
        <v>0.25000000000000006</v>
      </c>
      <c r="Z13" s="94" cm="1">
        <f t="array" ref="Z13">_xlfn.IFS(Z$7=6," ",Z$7=7," ",Z$7=1,'CHAMPS NECESSAIRES'!$D$14,Z$7=2,'CHAMPS NECESSAIRES'!$D$14,Z$7=3,'CHAMPS NECESSAIRES'!$D$14,Z$7=4,'CHAMPS NECESSAIRES'!$D$14,Z$7=5,'CHAMPS NECESSAIRES'!$D$14)</f>
        <v>0.25000000000000006</v>
      </c>
      <c r="AA13" s="94" t="str" cm="1">
        <f t="array" ref="AA13">_xlfn.IFS(AA$7=6," ",AA$7=7," ",AA$7=1,'CHAMPS NECESSAIRES'!$D$14,AA$7=2,'CHAMPS NECESSAIRES'!$D$14,AA$7=3,'CHAMPS NECESSAIRES'!$D$14,AA$7=4,'CHAMPS NECESSAIRES'!$D$14,AA$7=5,'CHAMPS NECESSAIRES'!$D$14)</f>
        <v xml:space="preserve"> </v>
      </c>
      <c r="AB13" s="94" t="str" cm="1">
        <f t="array" ref="AB13">_xlfn.IFS(AB$7=6," ",AB$7=7," ",AB$7=1,'CHAMPS NECESSAIRES'!$D$14,AB$7=2,'CHAMPS NECESSAIRES'!$D$14,AB$7=3,'CHAMPS NECESSAIRES'!$D$14,AB$7=4,'CHAMPS NECESSAIRES'!$D$14,AB$7=5,'CHAMPS NECESSAIRES'!$D$14)</f>
        <v xml:space="preserve"> </v>
      </c>
      <c r="AC13" s="94" cm="1">
        <f t="array" ref="AC13">_xlfn.IFS(AC$7=6," ",AC$7=7," ",AC$7=1,'CHAMPS NECESSAIRES'!$D$14,AC$7=2,'CHAMPS NECESSAIRES'!$D$14,AC$7=3,'CHAMPS NECESSAIRES'!$D$14,AC$7=4,'CHAMPS NECESSAIRES'!$D$14,AC$7=5,'CHAMPS NECESSAIRES'!$D$14)</f>
        <v>0.25000000000000006</v>
      </c>
      <c r="AD13" s="94" cm="1">
        <f t="array" ref="AD13">_xlfn.IFS(AD$7=6," ",AD$7=7," ",AD$7=1,'CHAMPS NECESSAIRES'!$D$14,AD$7=2,'CHAMPS NECESSAIRES'!$D$14,AD$7=3,'CHAMPS NECESSAIRES'!$D$14,AD$7=4,'CHAMPS NECESSAIRES'!$D$14,AD$7=5,'CHAMPS NECESSAIRES'!$D$14)</f>
        <v>0.25000000000000006</v>
      </c>
      <c r="AE13" s="94" cm="1">
        <f t="array" ref="AE13">_xlfn.IFS(AE$7=6," ",AE$7=7," ",AE$7=1,'CHAMPS NECESSAIRES'!$D$14,AE$7=2,'CHAMPS NECESSAIRES'!$D$14,AE$7=3,'CHAMPS NECESSAIRES'!$D$14,AE$7=4,'CHAMPS NECESSAIRES'!$D$14,AE$7=5,'CHAMPS NECESSAIRES'!$D$14)</f>
        <v>0.25000000000000006</v>
      </c>
      <c r="AF13" s="94" cm="1">
        <f t="array" ref="AF13">_xlfn.IFS(AF$7=6," ",AF$7=7," ",AF$7=1,'CHAMPS NECESSAIRES'!$D$14,AF$7=2,'CHAMPS NECESSAIRES'!$D$14,AF$7=3,'CHAMPS NECESSAIRES'!$D$14,AF$7=4,'CHAMPS NECESSAIRES'!$D$14,AF$7=5,'CHAMPS NECESSAIRES'!$D$14)</f>
        <v>0.25000000000000006</v>
      </c>
      <c r="AG13" s="94" cm="1">
        <f t="array" ref="AG13">_xlfn.IFS(AG$7=6," ",AG$7=7," ",AG$7=1,'CHAMPS NECESSAIRES'!$D$14,AG$7=2,'CHAMPS NECESSAIRES'!$D$14,AG$7=3,'CHAMPS NECESSAIRES'!$D$14,AG$7=4,'CHAMPS NECESSAIRES'!$D$14,AG$7=5,'CHAMPS NECESSAIRES'!$D$14)</f>
        <v>0.25000000000000006</v>
      </c>
      <c r="AH13" s="94" t="str" cm="1">
        <f t="array" ref="AH13">_xlfn.IFS(AH$7=6," ",AH$7=7," ",AH$7=1,'CHAMPS NECESSAIRES'!$D$14,AH$7=2,'CHAMPS NECESSAIRES'!$D$14,AH$7=3,'CHAMPS NECESSAIRES'!$D$14,AH$7=4,'CHAMPS NECESSAIRES'!$D$14,AH$7=5,'CHAMPS NECESSAIRES'!$D$14)</f>
        <v xml:space="preserve"> </v>
      </c>
      <c r="AI13" s="94" t="str" cm="1">
        <f t="array" ref="AI13">_xlfn.IFS(AI$7=6," ",AI$7=7," ",AI$7=1,'CHAMPS NECESSAIRES'!$D$14,AI$7=2,'CHAMPS NECESSAIRES'!$D$14,AI$7=3,'CHAMPS NECESSAIRES'!$D$14,AI$7=4,'CHAMPS NECESSAIRES'!$D$14,AI$7=5,'CHAMPS NECESSAIRES'!$D$14)</f>
        <v xml:space="preserve"> </v>
      </c>
      <c r="AJ13" s="94" cm="1">
        <f t="array" ref="AJ13">_xlfn.IFS(AJ$7=6," ",AJ$7=7," ",AJ$7=1,'CHAMPS NECESSAIRES'!$D$14,AJ$7=2,'CHAMPS NECESSAIRES'!$D$14,AJ$7=3,'CHAMPS NECESSAIRES'!$D$14,AJ$7=4,'CHAMPS NECESSAIRES'!$D$14,AJ$7=5,'CHAMPS NECESSAIRES'!$D$14)</f>
        <v>0.25000000000000006</v>
      </c>
      <c r="AK13" s="4" t="e">
        <f t="shared" si="4"/>
        <v>#VALUE!</v>
      </c>
      <c r="AL13" s="5" t="e">
        <f>AK13/24</f>
        <v>#VALUE!</v>
      </c>
      <c r="AM13" s="26">
        <f t="shared" si="6"/>
        <v>5.2500000000000009</v>
      </c>
      <c r="AN13" s="27">
        <f t="shared" si="7"/>
        <v>1.3125000000000002</v>
      </c>
      <c r="AO13" s="28">
        <f t="shared" si="8"/>
        <v>31.500000000000007</v>
      </c>
      <c r="AP13" s="72">
        <f t="shared" si="9"/>
        <v>29.925000000000004</v>
      </c>
      <c r="AQ13" s="17">
        <f t="shared" si="3"/>
        <v>29</v>
      </c>
      <c r="AR13" s="18" t="s">
        <v>86</v>
      </c>
      <c r="AS13" s="32"/>
      <c r="AT13" s="32"/>
      <c r="AU13" s="32"/>
      <c r="AV13" s="32"/>
      <c r="AW13" s="32"/>
      <c r="AX13" s="32"/>
      <c r="AY13" s="32"/>
      <c r="AZ13" s="32"/>
      <c r="BA13" s="32"/>
    </row>
    <row r="14" spans="1:53" x14ac:dyDescent="0.35">
      <c r="A14" s="32"/>
      <c r="B14" s="51" t="s">
        <v>85</v>
      </c>
      <c r="C14" s="15" t="s">
        <v>85</v>
      </c>
      <c r="D14" s="51" t="s">
        <v>57</v>
      </c>
      <c r="E14" s="51" t="s">
        <v>62</v>
      </c>
      <c r="F14" s="94" t="str" cm="1">
        <f t="array" ref="F14">_xlfn.IFS(F$7=6," ",F$7=7," ",F$7=1,'CHAMPS NECESSAIRES'!$D$14,F$7=2,'CHAMPS NECESSAIRES'!$D$14,F$7=3,'CHAMPS NECESSAIRES'!$D$14,F$7=4,'CHAMPS NECESSAIRES'!$D$14,F$7=5,'CHAMPS NECESSAIRES'!$D$14)</f>
        <v xml:space="preserve"> </v>
      </c>
      <c r="G14" s="94" t="str" cm="1">
        <f t="array" ref="G14">_xlfn.IFS(G$7=6," ",G$7=7," ",G$7=1,'CHAMPS NECESSAIRES'!$D$14,G$7=2,'CHAMPS NECESSAIRES'!$D$14,G$7=3,'CHAMPS NECESSAIRES'!$D$14,G$7=4,'CHAMPS NECESSAIRES'!$D$14,G$7=5,'CHAMPS NECESSAIRES'!$D$14)</f>
        <v xml:space="preserve"> </v>
      </c>
      <c r="H14" s="94" cm="1">
        <f t="array" ref="H14">_xlfn.IFS(H$7=6," ",H$7=7," ",H$7=1,'CHAMPS NECESSAIRES'!$D$14,H$7=2,'CHAMPS NECESSAIRES'!$D$14,H$7=3,'CHAMPS NECESSAIRES'!$D$14,H$7=4,'CHAMPS NECESSAIRES'!$D$14,H$7=5,'CHAMPS NECESSAIRES'!$D$14)</f>
        <v>0.25000000000000006</v>
      </c>
      <c r="I14" s="94" cm="1">
        <f t="array" ref="I14">_xlfn.IFS(I$7=6," ",I$7=7," ",I$7=1,'CHAMPS NECESSAIRES'!$D$14,I$7=2,'CHAMPS NECESSAIRES'!$D$14,I$7=3,'CHAMPS NECESSAIRES'!$D$14,I$7=4,'CHAMPS NECESSAIRES'!$D$14,I$7=5,'CHAMPS NECESSAIRES'!$D$14)</f>
        <v>0.25000000000000006</v>
      </c>
      <c r="J14" s="94" cm="1">
        <f t="array" ref="J14">_xlfn.IFS(J$7=6," ",J$7=7," ",J$7=1,'CHAMPS NECESSAIRES'!$D$14,J$7=2,'CHAMPS NECESSAIRES'!$D$14,J$7=3,'CHAMPS NECESSAIRES'!$D$14,J$7=4,'CHAMPS NECESSAIRES'!$D$14,J$7=5,'CHAMPS NECESSAIRES'!$D$14)</f>
        <v>0.25000000000000006</v>
      </c>
      <c r="K14" s="94" cm="1">
        <f t="array" ref="K14">_xlfn.IFS(K$7=6," ",K$7=7," ",K$7=1,'CHAMPS NECESSAIRES'!$D$14,K$7=2,'CHAMPS NECESSAIRES'!$D$14,K$7=3,'CHAMPS NECESSAIRES'!$D$14,K$7=4,'CHAMPS NECESSAIRES'!$D$14,K$7=5,'CHAMPS NECESSAIRES'!$D$14)</f>
        <v>0.25000000000000006</v>
      </c>
      <c r="L14" s="94" cm="1">
        <f t="array" ref="L14">_xlfn.IFS(L$7=6," ",L$7=7," ",L$7=1,'CHAMPS NECESSAIRES'!$D$14,L$7=2,'CHAMPS NECESSAIRES'!$D$14,L$7=3,'CHAMPS NECESSAIRES'!$D$14,L$7=4,'CHAMPS NECESSAIRES'!$D$14,L$7=5,'CHAMPS NECESSAIRES'!$D$14)</f>
        <v>0.25000000000000006</v>
      </c>
      <c r="M14" s="94" t="str" cm="1">
        <f t="array" ref="M14">_xlfn.IFS(M$7=6," ",M$7=7," ",M$7=1,'CHAMPS NECESSAIRES'!$D$14,M$7=2,'CHAMPS NECESSAIRES'!$D$14,M$7=3,'CHAMPS NECESSAIRES'!$D$14,M$7=4,'CHAMPS NECESSAIRES'!$D$14,M$7=5,'CHAMPS NECESSAIRES'!$D$14)</f>
        <v xml:space="preserve"> </v>
      </c>
      <c r="N14" s="94" t="str" cm="1">
        <f t="array" ref="N14">_xlfn.IFS(N$7=6," ",N$7=7," ",N$7=1,'CHAMPS NECESSAIRES'!$D$14,N$7=2,'CHAMPS NECESSAIRES'!$D$14,N$7=3,'CHAMPS NECESSAIRES'!$D$14,N$7=4,'CHAMPS NECESSAIRES'!$D$14,N$7=5,'CHAMPS NECESSAIRES'!$D$14)</f>
        <v xml:space="preserve"> </v>
      </c>
      <c r="O14" s="94" cm="1">
        <f t="array" ref="O14">_xlfn.IFS(O$7=6," ",O$7=7," ",O$7=1,'CHAMPS NECESSAIRES'!$D$14,O$7=2,'CHAMPS NECESSAIRES'!$D$14,O$7=3,'CHAMPS NECESSAIRES'!$D$14,O$7=4,'CHAMPS NECESSAIRES'!$D$14,O$7=5,'CHAMPS NECESSAIRES'!$D$14)</f>
        <v>0.25000000000000006</v>
      </c>
      <c r="P14" s="94" cm="1">
        <f t="array" ref="P14">_xlfn.IFS(P$7=6," ",P$7=7," ",P$7=1,'CHAMPS NECESSAIRES'!$D$14,P$7=2,'CHAMPS NECESSAIRES'!$D$14,P$7=3,'CHAMPS NECESSAIRES'!$D$14,P$7=4,'CHAMPS NECESSAIRES'!$D$14,P$7=5,'CHAMPS NECESSAIRES'!$D$14)</f>
        <v>0.25000000000000006</v>
      </c>
      <c r="Q14" s="94" cm="1">
        <f t="array" ref="Q14">_xlfn.IFS(Q$7=6," ",Q$7=7," ",Q$7=1,'CHAMPS NECESSAIRES'!$D$14,Q$7=2,'CHAMPS NECESSAIRES'!$D$14,Q$7=3,'CHAMPS NECESSAIRES'!$D$14,Q$7=4,'CHAMPS NECESSAIRES'!$D$14,Q$7=5,'CHAMPS NECESSAIRES'!$D$14)</f>
        <v>0.25000000000000006</v>
      </c>
      <c r="R14" s="94" cm="1">
        <f t="array" ref="R14">_xlfn.IFS(R$7=6," ",R$7=7," ",R$7=1,'CHAMPS NECESSAIRES'!$D$14,R$7=2,'CHAMPS NECESSAIRES'!$D$14,R$7=3,'CHAMPS NECESSAIRES'!$D$14,R$7=4,'CHAMPS NECESSAIRES'!$D$14,R$7=5,'CHAMPS NECESSAIRES'!$D$14)</f>
        <v>0.25000000000000006</v>
      </c>
      <c r="S14" s="94" cm="1">
        <f t="array" ref="S14">_xlfn.IFS(S$7=6," ",S$7=7," ",S$7=1,'CHAMPS NECESSAIRES'!$D$14,S$7=2,'CHAMPS NECESSAIRES'!$D$14,S$7=3,'CHAMPS NECESSAIRES'!$D$14,S$7=4,'CHAMPS NECESSAIRES'!$D$14,S$7=5,'CHAMPS NECESSAIRES'!$D$14)</f>
        <v>0.25000000000000006</v>
      </c>
      <c r="T14" s="94" t="str" cm="1">
        <f t="array" ref="T14">_xlfn.IFS(T$7=6," ",T$7=7," ",T$7=1,'CHAMPS NECESSAIRES'!$D$14,T$7=2,'CHAMPS NECESSAIRES'!$D$14,T$7=3,'CHAMPS NECESSAIRES'!$D$14,T$7=4,'CHAMPS NECESSAIRES'!$D$14,T$7=5,'CHAMPS NECESSAIRES'!$D$14)</f>
        <v xml:space="preserve"> </v>
      </c>
      <c r="U14" s="94" t="str" cm="1">
        <f t="array" ref="U14">_xlfn.IFS(U$7=6," ",U$7=7," ",U$7=1,'CHAMPS NECESSAIRES'!$D$14,U$7=2,'CHAMPS NECESSAIRES'!$D$14,U$7=3,'CHAMPS NECESSAIRES'!$D$14,U$7=4,'CHAMPS NECESSAIRES'!$D$14,U$7=5,'CHAMPS NECESSAIRES'!$D$14)</f>
        <v xml:space="preserve"> </v>
      </c>
      <c r="V14" s="94" cm="1">
        <f t="array" ref="V14">_xlfn.IFS(V$7=6," ",V$7=7," ",V$7=1,'CHAMPS NECESSAIRES'!$D$14,V$7=2,'CHAMPS NECESSAIRES'!$D$14,V$7=3,'CHAMPS NECESSAIRES'!$D$14,V$7=4,'CHAMPS NECESSAIRES'!$D$14,V$7=5,'CHAMPS NECESSAIRES'!$D$14)</f>
        <v>0.25000000000000006</v>
      </c>
      <c r="W14" s="94" cm="1">
        <f t="array" ref="W14">_xlfn.IFS(W$7=6," ",W$7=7," ",W$7=1,'CHAMPS NECESSAIRES'!$D$14,W$7=2,'CHAMPS NECESSAIRES'!$D$14,W$7=3,'CHAMPS NECESSAIRES'!$D$14,W$7=4,'CHAMPS NECESSAIRES'!$D$14,W$7=5,'CHAMPS NECESSAIRES'!$D$14)</f>
        <v>0.25000000000000006</v>
      </c>
      <c r="X14" s="94" cm="1">
        <f t="array" ref="X14">_xlfn.IFS(X$7=6," ",X$7=7," ",X$7=1,'CHAMPS NECESSAIRES'!$D$14,X$7=2,'CHAMPS NECESSAIRES'!$D$14,X$7=3,'CHAMPS NECESSAIRES'!$D$14,X$7=4,'CHAMPS NECESSAIRES'!$D$14,X$7=5,'CHAMPS NECESSAIRES'!$D$14)</f>
        <v>0.25000000000000006</v>
      </c>
      <c r="Y14" s="94" cm="1">
        <f t="array" ref="Y14">_xlfn.IFS(Y$7=6," ",Y$7=7," ",Y$7=1,'CHAMPS NECESSAIRES'!$D$14,Y$7=2,'CHAMPS NECESSAIRES'!$D$14,Y$7=3,'CHAMPS NECESSAIRES'!$D$14,Y$7=4,'CHAMPS NECESSAIRES'!$D$14,Y$7=5,'CHAMPS NECESSAIRES'!$D$14)</f>
        <v>0.25000000000000006</v>
      </c>
      <c r="Z14" s="94" cm="1">
        <f t="array" ref="Z14">_xlfn.IFS(Z$7=6," ",Z$7=7," ",Z$7=1,'CHAMPS NECESSAIRES'!$D$14,Z$7=2,'CHAMPS NECESSAIRES'!$D$14,Z$7=3,'CHAMPS NECESSAIRES'!$D$14,Z$7=4,'CHAMPS NECESSAIRES'!$D$14,Z$7=5,'CHAMPS NECESSAIRES'!$D$14)</f>
        <v>0.25000000000000006</v>
      </c>
      <c r="AA14" s="94" t="str" cm="1">
        <f t="array" ref="AA14">_xlfn.IFS(AA$7=6," ",AA$7=7," ",AA$7=1,'CHAMPS NECESSAIRES'!$D$14,AA$7=2,'CHAMPS NECESSAIRES'!$D$14,AA$7=3,'CHAMPS NECESSAIRES'!$D$14,AA$7=4,'CHAMPS NECESSAIRES'!$D$14,AA$7=5,'CHAMPS NECESSAIRES'!$D$14)</f>
        <v xml:space="preserve"> </v>
      </c>
      <c r="AB14" s="94" t="str" cm="1">
        <f t="array" ref="AB14">_xlfn.IFS(AB$7=6," ",AB$7=7," ",AB$7=1,'CHAMPS NECESSAIRES'!$D$14,AB$7=2,'CHAMPS NECESSAIRES'!$D$14,AB$7=3,'CHAMPS NECESSAIRES'!$D$14,AB$7=4,'CHAMPS NECESSAIRES'!$D$14,AB$7=5,'CHAMPS NECESSAIRES'!$D$14)</f>
        <v xml:space="preserve"> </v>
      </c>
      <c r="AC14" s="94" cm="1">
        <f t="array" ref="AC14">_xlfn.IFS(AC$7=6," ",AC$7=7," ",AC$7=1,'CHAMPS NECESSAIRES'!$D$14,AC$7=2,'CHAMPS NECESSAIRES'!$D$14,AC$7=3,'CHAMPS NECESSAIRES'!$D$14,AC$7=4,'CHAMPS NECESSAIRES'!$D$14,AC$7=5,'CHAMPS NECESSAIRES'!$D$14)</f>
        <v>0.25000000000000006</v>
      </c>
      <c r="AD14" s="94" cm="1">
        <f t="array" ref="AD14">_xlfn.IFS(AD$7=6," ",AD$7=7," ",AD$7=1,'CHAMPS NECESSAIRES'!$D$14,AD$7=2,'CHAMPS NECESSAIRES'!$D$14,AD$7=3,'CHAMPS NECESSAIRES'!$D$14,AD$7=4,'CHAMPS NECESSAIRES'!$D$14,AD$7=5,'CHAMPS NECESSAIRES'!$D$14)</f>
        <v>0.25000000000000006</v>
      </c>
      <c r="AE14" s="94" cm="1">
        <f t="array" ref="AE14">_xlfn.IFS(AE$7=6," ",AE$7=7," ",AE$7=1,'CHAMPS NECESSAIRES'!$D$14,AE$7=2,'CHAMPS NECESSAIRES'!$D$14,AE$7=3,'CHAMPS NECESSAIRES'!$D$14,AE$7=4,'CHAMPS NECESSAIRES'!$D$14,AE$7=5,'CHAMPS NECESSAIRES'!$D$14)</f>
        <v>0.25000000000000006</v>
      </c>
      <c r="AF14" s="94" cm="1">
        <f t="array" ref="AF14">_xlfn.IFS(AF$7=6," ",AF$7=7," ",AF$7=1,'CHAMPS NECESSAIRES'!$D$14,AF$7=2,'CHAMPS NECESSAIRES'!$D$14,AF$7=3,'CHAMPS NECESSAIRES'!$D$14,AF$7=4,'CHAMPS NECESSAIRES'!$D$14,AF$7=5,'CHAMPS NECESSAIRES'!$D$14)</f>
        <v>0.25000000000000006</v>
      </c>
      <c r="AG14" s="94" cm="1">
        <f t="array" ref="AG14">_xlfn.IFS(AG$7=6," ",AG$7=7," ",AG$7=1,'CHAMPS NECESSAIRES'!$D$14,AG$7=2,'CHAMPS NECESSAIRES'!$D$14,AG$7=3,'CHAMPS NECESSAIRES'!$D$14,AG$7=4,'CHAMPS NECESSAIRES'!$D$14,AG$7=5,'CHAMPS NECESSAIRES'!$D$14)</f>
        <v>0.25000000000000006</v>
      </c>
      <c r="AH14" s="94" t="str" cm="1">
        <f t="array" ref="AH14">_xlfn.IFS(AH$7=6," ",AH$7=7," ",AH$7=1,'CHAMPS NECESSAIRES'!$D$14,AH$7=2,'CHAMPS NECESSAIRES'!$D$14,AH$7=3,'CHAMPS NECESSAIRES'!$D$14,AH$7=4,'CHAMPS NECESSAIRES'!$D$14,AH$7=5,'CHAMPS NECESSAIRES'!$D$14)</f>
        <v xml:space="preserve"> </v>
      </c>
      <c r="AI14" s="94" t="str" cm="1">
        <f t="array" ref="AI14">_xlfn.IFS(AI$7=6," ",AI$7=7," ",AI$7=1,'CHAMPS NECESSAIRES'!$D$14,AI$7=2,'CHAMPS NECESSAIRES'!$D$14,AI$7=3,'CHAMPS NECESSAIRES'!$D$14,AI$7=4,'CHAMPS NECESSAIRES'!$D$14,AI$7=5,'CHAMPS NECESSAIRES'!$D$14)</f>
        <v xml:space="preserve"> </v>
      </c>
      <c r="AJ14" s="94" cm="1">
        <f t="array" ref="AJ14">_xlfn.IFS(AJ$7=6," ",AJ$7=7," ",AJ$7=1,'CHAMPS NECESSAIRES'!$D$14,AJ$7=2,'CHAMPS NECESSAIRES'!$D$14,AJ$7=3,'CHAMPS NECESSAIRES'!$D$14,AJ$7=4,'CHAMPS NECESSAIRES'!$D$14,AJ$7=5,'CHAMPS NECESSAIRES'!$D$14)</f>
        <v>0.25000000000000006</v>
      </c>
      <c r="AK14" s="4" t="e">
        <f t="shared" si="4"/>
        <v>#VALUE!</v>
      </c>
      <c r="AL14" s="5" t="e">
        <f t="shared" ref="AL14:AL17" si="10">AK14/24</f>
        <v>#VALUE!</v>
      </c>
      <c r="AM14" s="26">
        <f t="shared" si="6"/>
        <v>5.2500000000000009</v>
      </c>
      <c r="AN14" s="27">
        <f t="shared" si="7"/>
        <v>1.3125000000000002</v>
      </c>
      <c r="AO14" s="28">
        <f t="shared" si="8"/>
        <v>31.500000000000007</v>
      </c>
      <c r="AP14" s="72">
        <f t="shared" si="9"/>
        <v>29.925000000000004</v>
      </c>
      <c r="AQ14" s="17">
        <f t="shared" si="3"/>
        <v>29</v>
      </c>
      <c r="AR14" s="18" t="s">
        <v>86</v>
      </c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x14ac:dyDescent="0.35">
      <c r="A15" s="32"/>
      <c r="B15" s="51" t="s">
        <v>85</v>
      </c>
      <c r="C15" s="15" t="s">
        <v>85</v>
      </c>
      <c r="D15" s="51" t="s">
        <v>57</v>
      </c>
      <c r="E15" s="51" t="s">
        <v>62</v>
      </c>
      <c r="F15" s="94" t="str" cm="1">
        <f t="array" ref="F15">_xlfn.IFS(F$7=6," ",F$7=7," ",F$7=1,'CHAMPS NECESSAIRES'!$D$14,F$7=2,'CHAMPS NECESSAIRES'!$D$14,F$7=3,'CHAMPS NECESSAIRES'!$D$14,F$7=4,'CHAMPS NECESSAIRES'!$D$14,F$7=5,'CHAMPS NECESSAIRES'!$D$14)</f>
        <v xml:space="preserve"> </v>
      </c>
      <c r="G15" s="94" t="str" cm="1">
        <f t="array" ref="G15">_xlfn.IFS(G$7=6," ",G$7=7," ",G$7=1,'CHAMPS NECESSAIRES'!$D$14,G$7=2,'CHAMPS NECESSAIRES'!$D$14,G$7=3,'CHAMPS NECESSAIRES'!$D$14,G$7=4,'CHAMPS NECESSAIRES'!$D$14,G$7=5,'CHAMPS NECESSAIRES'!$D$14)</f>
        <v xml:space="preserve"> </v>
      </c>
      <c r="H15" s="94" cm="1">
        <f t="array" ref="H15">_xlfn.IFS(H$7=6," ",H$7=7," ",H$7=1,'CHAMPS NECESSAIRES'!$D$14,H$7=2,'CHAMPS NECESSAIRES'!$D$14,H$7=3,'CHAMPS NECESSAIRES'!$D$14,H$7=4,'CHAMPS NECESSAIRES'!$D$14,H$7=5,'CHAMPS NECESSAIRES'!$D$14)</f>
        <v>0.25000000000000006</v>
      </c>
      <c r="I15" s="94" cm="1">
        <f t="array" ref="I15">_xlfn.IFS(I$7=6," ",I$7=7," ",I$7=1,'CHAMPS NECESSAIRES'!$D$14,I$7=2,'CHAMPS NECESSAIRES'!$D$14,I$7=3,'CHAMPS NECESSAIRES'!$D$14,I$7=4,'CHAMPS NECESSAIRES'!$D$14,I$7=5,'CHAMPS NECESSAIRES'!$D$14)</f>
        <v>0.25000000000000006</v>
      </c>
      <c r="J15" s="94" cm="1">
        <f t="array" ref="J15">_xlfn.IFS(J$7=6," ",J$7=7," ",J$7=1,'CHAMPS NECESSAIRES'!$D$14,J$7=2,'CHAMPS NECESSAIRES'!$D$14,J$7=3,'CHAMPS NECESSAIRES'!$D$14,J$7=4,'CHAMPS NECESSAIRES'!$D$14,J$7=5,'CHAMPS NECESSAIRES'!$D$14)</f>
        <v>0.25000000000000006</v>
      </c>
      <c r="K15" s="94" cm="1">
        <f t="array" ref="K15">_xlfn.IFS(K$7=6," ",K$7=7," ",K$7=1,'CHAMPS NECESSAIRES'!$D$14,K$7=2,'CHAMPS NECESSAIRES'!$D$14,K$7=3,'CHAMPS NECESSAIRES'!$D$14,K$7=4,'CHAMPS NECESSAIRES'!$D$14,K$7=5,'CHAMPS NECESSAIRES'!$D$14)</f>
        <v>0.25000000000000006</v>
      </c>
      <c r="L15" s="94" cm="1">
        <f t="array" ref="L15">_xlfn.IFS(L$7=6," ",L$7=7," ",L$7=1,'CHAMPS NECESSAIRES'!$D$14,L$7=2,'CHAMPS NECESSAIRES'!$D$14,L$7=3,'CHAMPS NECESSAIRES'!$D$14,L$7=4,'CHAMPS NECESSAIRES'!$D$14,L$7=5,'CHAMPS NECESSAIRES'!$D$14)</f>
        <v>0.25000000000000006</v>
      </c>
      <c r="M15" s="94" t="str" cm="1">
        <f t="array" ref="M15">_xlfn.IFS(M$7=6," ",M$7=7," ",M$7=1,'CHAMPS NECESSAIRES'!$D$14,M$7=2,'CHAMPS NECESSAIRES'!$D$14,M$7=3,'CHAMPS NECESSAIRES'!$D$14,M$7=4,'CHAMPS NECESSAIRES'!$D$14,M$7=5,'CHAMPS NECESSAIRES'!$D$14)</f>
        <v xml:space="preserve"> </v>
      </c>
      <c r="N15" s="94" t="str" cm="1">
        <f t="array" ref="N15">_xlfn.IFS(N$7=6," ",N$7=7," ",N$7=1,'CHAMPS NECESSAIRES'!$D$14,N$7=2,'CHAMPS NECESSAIRES'!$D$14,N$7=3,'CHAMPS NECESSAIRES'!$D$14,N$7=4,'CHAMPS NECESSAIRES'!$D$14,N$7=5,'CHAMPS NECESSAIRES'!$D$14)</f>
        <v xml:space="preserve"> </v>
      </c>
      <c r="O15" s="94" cm="1">
        <f t="array" ref="O15">_xlfn.IFS(O$7=6," ",O$7=7," ",O$7=1,'CHAMPS NECESSAIRES'!$D$14,O$7=2,'CHAMPS NECESSAIRES'!$D$14,O$7=3,'CHAMPS NECESSAIRES'!$D$14,O$7=4,'CHAMPS NECESSAIRES'!$D$14,O$7=5,'CHAMPS NECESSAIRES'!$D$14)</f>
        <v>0.25000000000000006</v>
      </c>
      <c r="P15" s="94" cm="1">
        <f t="array" ref="P15">_xlfn.IFS(P$7=6," ",P$7=7," ",P$7=1,'CHAMPS NECESSAIRES'!$D$14,P$7=2,'CHAMPS NECESSAIRES'!$D$14,P$7=3,'CHAMPS NECESSAIRES'!$D$14,P$7=4,'CHAMPS NECESSAIRES'!$D$14,P$7=5,'CHAMPS NECESSAIRES'!$D$14)</f>
        <v>0.25000000000000006</v>
      </c>
      <c r="Q15" s="94" cm="1">
        <f t="array" ref="Q15">_xlfn.IFS(Q$7=6," ",Q$7=7," ",Q$7=1,'CHAMPS NECESSAIRES'!$D$14,Q$7=2,'CHAMPS NECESSAIRES'!$D$14,Q$7=3,'CHAMPS NECESSAIRES'!$D$14,Q$7=4,'CHAMPS NECESSAIRES'!$D$14,Q$7=5,'CHAMPS NECESSAIRES'!$D$14)</f>
        <v>0.25000000000000006</v>
      </c>
      <c r="R15" s="94" cm="1">
        <f t="array" ref="R15">_xlfn.IFS(R$7=6," ",R$7=7," ",R$7=1,'CHAMPS NECESSAIRES'!$D$14,R$7=2,'CHAMPS NECESSAIRES'!$D$14,R$7=3,'CHAMPS NECESSAIRES'!$D$14,R$7=4,'CHAMPS NECESSAIRES'!$D$14,R$7=5,'CHAMPS NECESSAIRES'!$D$14)</f>
        <v>0.25000000000000006</v>
      </c>
      <c r="S15" s="94" cm="1">
        <f t="array" ref="S15">_xlfn.IFS(S$7=6," ",S$7=7," ",S$7=1,'CHAMPS NECESSAIRES'!$D$14,S$7=2,'CHAMPS NECESSAIRES'!$D$14,S$7=3,'CHAMPS NECESSAIRES'!$D$14,S$7=4,'CHAMPS NECESSAIRES'!$D$14,S$7=5,'CHAMPS NECESSAIRES'!$D$14)</f>
        <v>0.25000000000000006</v>
      </c>
      <c r="T15" s="94" t="str" cm="1">
        <f t="array" ref="T15">_xlfn.IFS(T$7=6," ",T$7=7," ",T$7=1,'CHAMPS NECESSAIRES'!$D$14,T$7=2,'CHAMPS NECESSAIRES'!$D$14,T$7=3,'CHAMPS NECESSAIRES'!$D$14,T$7=4,'CHAMPS NECESSAIRES'!$D$14,T$7=5,'CHAMPS NECESSAIRES'!$D$14)</f>
        <v xml:space="preserve"> </v>
      </c>
      <c r="U15" s="94" t="str" cm="1">
        <f t="array" ref="U15">_xlfn.IFS(U$7=6," ",U$7=7," ",U$7=1,'CHAMPS NECESSAIRES'!$D$14,U$7=2,'CHAMPS NECESSAIRES'!$D$14,U$7=3,'CHAMPS NECESSAIRES'!$D$14,U$7=4,'CHAMPS NECESSAIRES'!$D$14,U$7=5,'CHAMPS NECESSAIRES'!$D$14)</f>
        <v xml:space="preserve"> </v>
      </c>
      <c r="V15" s="94" cm="1">
        <f t="array" ref="V15">_xlfn.IFS(V$7=6," ",V$7=7," ",V$7=1,'CHAMPS NECESSAIRES'!$D$14,V$7=2,'CHAMPS NECESSAIRES'!$D$14,V$7=3,'CHAMPS NECESSAIRES'!$D$14,V$7=4,'CHAMPS NECESSAIRES'!$D$14,V$7=5,'CHAMPS NECESSAIRES'!$D$14)</f>
        <v>0.25000000000000006</v>
      </c>
      <c r="W15" s="94" cm="1">
        <f t="array" ref="W15">_xlfn.IFS(W$7=6," ",W$7=7," ",W$7=1,'CHAMPS NECESSAIRES'!$D$14,W$7=2,'CHAMPS NECESSAIRES'!$D$14,W$7=3,'CHAMPS NECESSAIRES'!$D$14,W$7=4,'CHAMPS NECESSAIRES'!$D$14,W$7=5,'CHAMPS NECESSAIRES'!$D$14)</f>
        <v>0.25000000000000006</v>
      </c>
      <c r="X15" s="94" cm="1">
        <f t="array" ref="X15">_xlfn.IFS(X$7=6," ",X$7=7," ",X$7=1,'CHAMPS NECESSAIRES'!$D$14,X$7=2,'CHAMPS NECESSAIRES'!$D$14,X$7=3,'CHAMPS NECESSAIRES'!$D$14,X$7=4,'CHAMPS NECESSAIRES'!$D$14,X$7=5,'CHAMPS NECESSAIRES'!$D$14)</f>
        <v>0.25000000000000006</v>
      </c>
      <c r="Y15" s="94" cm="1">
        <f t="array" ref="Y15">_xlfn.IFS(Y$7=6," ",Y$7=7," ",Y$7=1,'CHAMPS NECESSAIRES'!$D$14,Y$7=2,'CHAMPS NECESSAIRES'!$D$14,Y$7=3,'CHAMPS NECESSAIRES'!$D$14,Y$7=4,'CHAMPS NECESSAIRES'!$D$14,Y$7=5,'CHAMPS NECESSAIRES'!$D$14)</f>
        <v>0.25000000000000006</v>
      </c>
      <c r="Z15" s="94" cm="1">
        <f t="array" ref="Z15">_xlfn.IFS(Z$7=6," ",Z$7=7," ",Z$7=1,'CHAMPS NECESSAIRES'!$D$14,Z$7=2,'CHAMPS NECESSAIRES'!$D$14,Z$7=3,'CHAMPS NECESSAIRES'!$D$14,Z$7=4,'CHAMPS NECESSAIRES'!$D$14,Z$7=5,'CHAMPS NECESSAIRES'!$D$14)</f>
        <v>0.25000000000000006</v>
      </c>
      <c r="AA15" s="94" t="str" cm="1">
        <f t="array" ref="AA15">_xlfn.IFS(AA$7=6," ",AA$7=7," ",AA$7=1,'CHAMPS NECESSAIRES'!$D$14,AA$7=2,'CHAMPS NECESSAIRES'!$D$14,AA$7=3,'CHAMPS NECESSAIRES'!$D$14,AA$7=4,'CHAMPS NECESSAIRES'!$D$14,AA$7=5,'CHAMPS NECESSAIRES'!$D$14)</f>
        <v xml:space="preserve"> </v>
      </c>
      <c r="AB15" s="94" t="str" cm="1">
        <f t="array" ref="AB15">_xlfn.IFS(AB$7=6," ",AB$7=7," ",AB$7=1,'CHAMPS NECESSAIRES'!$D$14,AB$7=2,'CHAMPS NECESSAIRES'!$D$14,AB$7=3,'CHAMPS NECESSAIRES'!$D$14,AB$7=4,'CHAMPS NECESSAIRES'!$D$14,AB$7=5,'CHAMPS NECESSAIRES'!$D$14)</f>
        <v xml:space="preserve"> </v>
      </c>
      <c r="AC15" s="94" cm="1">
        <f t="array" ref="AC15">_xlfn.IFS(AC$7=6," ",AC$7=7," ",AC$7=1,'CHAMPS NECESSAIRES'!$D$14,AC$7=2,'CHAMPS NECESSAIRES'!$D$14,AC$7=3,'CHAMPS NECESSAIRES'!$D$14,AC$7=4,'CHAMPS NECESSAIRES'!$D$14,AC$7=5,'CHAMPS NECESSAIRES'!$D$14)</f>
        <v>0.25000000000000006</v>
      </c>
      <c r="AD15" s="94" cm="1">
        <f t="array" ref="AD15">_xlfn.IFS(AD$7=6," ",AD$7=7," ",AD$7=1,'CHAMPS NECESSAIRES'!$D$14,AD$7=2,'CHAMPS NECESSAIRES'!$D$14,AD$7=3,'CHAMPS NECESSAIRES'!$D$14,AD$7=4,'CHAMPS NECESSAIRES'!$D$14,AD$7=5,'CHAMPS NECESSAIRES'!$D$14)</f>
        <v>0.25000000000000006</v>
      </c>
      <c r="AE15" s="94" cm="1">
        <f t="array" ref="AE15">_xlfn.IFS(AE$7=6," ",AE$7=7," ",AE$7=1,'CHAMPS NECESSAIRES'!$D$14,AE$7=2,'CHAMPS NECESSAIRES'!$D$14,AE$7=3,'CHAMPS NECESSAIRES'!$D$14,AE$7=4,'CHAMPS NECESSAIRES'!$D$14,AE$7=5,'CHAMPS NECESSAIRES'!$D$14)</f>
        <v>0.25000000000000006</v>
      </c>
      <c r="AF15" s="94" cm="1">
        <f t="array" ref="AF15">_xlfn.IFS(AF$7=6," ",AF$7=7," ",AF$7=1,'CHAMPS NECESSAIRES'!$D$14,AF$7=2,'CHAMPS NECESSAIRES'!$D$14,AF$7=3,'CHAMPS NECESSAIRES'!$D$14,AF$7=4,'CHAMPS NECESSAIRES'!$D$14,AF$7=5,'CHAMPS NECESSAIRES'!$D$14)</f>
        <v>0.25000000000000006</v>
      </c>
      <c r="AG15" s="94" cm="1">
        <f t="array" ref="AG15">_xlfn.IFS(AG$7=6," ",AG$7=7," ",AG$7=1,'CHAMPS NECESSAIRES'!$D$14,AG$7=2,'CHAMPS NECESSAIRES'!$D$14,AG$7=3,'CHAMPS NECESSAIRES'!$D$14,AG$7=4,'CHAMPS NECESSAIRES'!$D$14,AG$7=5,'CHAMPS NECESSAIRES'!$D$14)</f>
        <v>0.25000000000000006</v>
      </c>
      <c r="AH15" s="94" t="str" cm="1">
        <f t="array" ref="AH15">_xlfn.IFS(AH$7=6," ",AH$7=7," ",AH$7=1,'CHAMPS NECESSAIRES'!$D$14,AH$7=2,'CHAMPS NECESSAIRES'!$D$14,AH$7=3,'CHAMPS NECESSAIRES'!$D$14,AH$7=4,'CHAMPS NECESSAIRES'!$D$14,AH$7=5,'CHAMPS NECESSAIRES'!$D$14)</f>
        <v xml:space="preserve"> </v>
      </c>
      <c r="AI15" s="94" t="str" cm="1">
        <f t="array" ref="AI15">_xlfn.IFS(AI$7=6," ",AI$7=7," ",AI$7=1,'CHAMPS NECESSAIRES'!$D$14,AI$7=2,'CHAMPS NECESSAIRES'!$D$14,AI$7=3,'CHAMPS NECESSAIRES'!$D$14,AI$7=4,'CHAMPS NECESSAIRES'!$D$14,AI$7=5,'CHAMPS NECESSAIRES'!$D$14)</f>
        <v xml:space="preserve"> </v>
      </c>
      <c r="AJ15" s="94" cm="1">
        <f t="array" ref="AJ15">_xlfn.IFS(AJ$7=6," ",AJ$7=7," ",AJ$7=1,'CHAMPS NECESSAIRES'!$D$14,AJ$7=2,'CHAMPS NECESSAIRES'!$D$14,AJ$7=3,'CHAMPS NECESSAIRES'!$D$14,AJ$7=4,'CHAMPS NECESSAIRES'!$D$14,AJ$7=5,'CHAMPS NECESSAIRES'!$D$14)</f>
        <v>0.25000000000000006</v>
      </c>
      <c r="AK15" s="4" t="e">
        <f t="shared" si="4"/>
        <v>#VALUE!</v>
      </c>
      <c r="AL15" s="5" t="e">
        <f t="shared" si="10"/>
        <v>#VALUE!</v>
      </c>
      <c r="AM15" s="26">
        <f t="shared" si="6"/>
        <v>5.2500000000000009</v>
      </c>
      <c r="AN15" s="27">
        <f t="shared" si="7"/>
        <v>1.3125000000000002</v>
      </c>
      <c r="AO15" s="28">
        <f t="shared" si="8"/>
        <v>31.500000000000007</v>
      </c>
      <c r="AP15" s="72">
        <f t="shared" si="9"/>
        <v>29.925000000000004</v>
      </c>
      <c r="AQ15" s="17">
        <f t="shared" si="3"/>
        <v>29</v>
      </c>
      <c r="AR15" s="18" t="s">
        <v>86</v>
      </c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53" ht="15.75" customHeight="1" x14ac:dyDescent="0.35">
      <c r="A16" s="32"/>
      <c r="B16" s="51" t="s">
        <v>85</v>
      </c>
      <c r="C16" s="15" t="s">
        <v>85</v>
      </c>
      <c r="D16" s="51" t="s">
        <v>57</v>
      </c>
      <c r="E16" s="51" t="s">
        <v>62</v>
      </c>
      <c r="F16" s="94" t="str" cm="1">
        <f t="array" ref="F16">_xlfn.IFS(F$7=6," ",F$7=7," ",F$7=1,'CHAMPS NECESSAIRES'!$D$14,F$7=2,'CHAMPS NECESSAIRES'!$D$14,F$7=3,'CHAMPS NECESSAIRES'!$D$14,F$7=4,'CHAMPS NECESSAIRES'!$D$14,F$7=5,'CHAMPS NECESSAIRES'!$D$14)</f>
        <v xml:space="preserve"> </v>
      </c>
      <c r="G16" s="94" t="str" cm="1">
        <f t="array" ref="G16">_xlfn.IFS(G$7=6," ",G$7=7," ",G$7=1,'CHAMPS NECESSAIRES'!$D$14,G$7=2,'CHAMPS NECESSAIRES'!$D$14,G$7=3,'CHAMPS NECESSAIRES'!$D$14,G$7=4,'CHAMPS NECESSAIRES'!$D$14,G$7=5,'CHAMPS NECESSAIRES'!$D$14)</f>
        <v xml:space="preserve"> </v>
      </c>
      <c r="H16" s="94" cm="1">
        <f t="array" ref="H16">_xlfn.IFS(H$7=6," ",H$7=7," ",H$7=1,'CHAMPS NECESSAIRES'!$D$14,H$7=2,'CHAMPS NECESSAIRES'!$D$14,H$7=3,'CHAMPS NECESSAIRES'!$D$14,H$7=4,'CHAMPS NECESSAIRES'!$D$14,H$7=5,'CHAMPS NECESSAIRES'!$D$14)</f>
        <v>0.25000000000000006</v>
      </c>
      <c r="I16" s="94" cm="1">
        <f t="array" ref="I16">_xlfn.IFS(I$7=6," ",I$7=7," ",I$7=1,'CHAMPS NECESSAIRES'!$D$14,I$7=2,'CHAMPS NECESSAIRES'!$D$14,I$7=3,'CHAMPS NECESSAIRES'!$D$14,I$7=4,'CHAMPS NECESSAIRES'!$D$14,I$7=5,'CHAMPS NECESSAIRES'!$D$14)</f>
        <v>0.25000000000000006</v>
      </c>
      <c r="J16" s="94" cm="1">
        <f t="array" ref="J16">_xlfn.IFS(J$7=6," ",J$7=7," ",J$7=1,'CHAMPS NECESSAIRES'!$D$14,J$7=2,'CHAMPS NECESSAIRES'!$D$14,J$7=3,'CHAMPS NECESSAIRES'!$D$14,J$7=4,'CHAMPS NECESSAIRES'!$D$14,J$7=5,'CHAMPS NECESSAIRES'!$D$14)</f>
        <v>0.25000000000000006</v>
      </c>
      <c r="K16" s="94" cm="1">
        <f t="array" ref="K16">_xlfn.IFS(K$7=6," ",K$7=7," ",K$7=1,'CHAMPS NECESSAIRES'!$D$14,K$7=2,'CHAMPS NECESSAIRES'!$D$14,K$7=3,'CHAMPS NECESSAIRES'!$D$14,K$7=4,'CHAMPS NECESSAIRES'!$D$14,K$7=5,'CHAMPS NECESSAIRES'!$D$14)</f>
        <v>0.25000000000000006</v>
      </c>
      <c r="L16" s="94" cm="1">
        <f t="array" ref="L16">_xlfn.IFS(L$7=6," ",L$7=7," ",L$7=1,'CHAMPS NECESSAIRES'!$D$14,L$7=2,'CHAMPS NECESSAIRES'!$D$14,L$7=3,'CHAMPS NECESSAIRES'!$D$14,L$7=4,'CHAMPS NECESSAIRES'!$D$14,L$7=5,'CHAMPS NECESSAIRES'!$D$14)</f>
        <v>0.25000000000000006</v>
      </c>
      <c r="M16" s="94" t="str" cm="1">
        <f t="array" ref="M16">_xlfn.IFS(M$7=6," ",M$7=7," ",M$7=1,'CHAMPS NECESSAIRES'!$D$14,M$7=2,'CHAMPS NECESSAIRES'!$D$14,M$7=3,'CHAMPS NECESSAIRES'!$D$14,M$7=4,'CHAMPS NECESSAIRES'!$D$14,M$7=5,'CHAMPS NECESSAIRES'!$D$14)</f>
        <v xml:space="preserve"> </v>
      </c>
      <c r="N16" s="94" t="str" cm="1">
        <f t="array" ref="N16">_xlfn.IFS(N$7=6," ",N$7=7," ",N$7=1,'CHAMPS NECESSAIRES'!$D$14,N$7=2,'CHAMPS NECESSAIRES'!$D$14,N$7=3,'CHAMPS NECESSAIRES'!$D$14,N$7=4,'CHAMPS NECESSAIRES'!$D$14,N$7=5,'CHAMPS NECESSAIRES'!$D$14)</f>
        <v xml:space="preserve"> </v>
      </c>
      <c r="O16" s="94" cm="1">
        <f t="array" ref="O16">_xlfn.IFS(O$7=6," ",O$7=7," ",O$7=1,'CHAMPS NECESSAIRES'!$D$14,O$7=2,'CHAMPS NECESSAIRES'!$D$14,O$7=3,'CHAMPS NECESSAIRES'!$D$14,O$7=4,'CHAMPS NECESSAIRES'!$D$14,O$7=5,'CHAMPS NECESSAIRES'!$D$14)</f>
        <v>0.25000000000000006</v>
      </c>
      <c r="P16" s="94" cm="1">
        <f t="array" ref="P16">_xlfn.IFS(P$7=6," ",P$7=7," ",P$7=1,'CHAMPS NECESSAIRES'!$D$14,P$7=2,'CHAMPS NECESSAIRES'!$D$14,P$7=3,'CHAMPS NECESSAIRES'!$D$14,P$7=4,'CHAMPS NECESSAIRES'!$D$14,P$7=5,'CHAMPS NECESSAIRES'!$D$14)</f>
        <v>0.25000000000000006</v>
      </c>
      <c r="Q16" s="94" cm="1">
        <f t="array" ref="Q16">_xlfn.IFS(Q$7=6," ",Q$7=7," ",Q$7=1,'CHAMPS NECESSAIRES'!$D$14,Q$7=2,'CHAMPS NECESSAIRES'!$D$14,Q$7=3,'CHAMPS NECESSAIRES'!$D$14,Q$7=4,'CHAMPS NECESSAIRES'!$D$14,Q$7=5,'CHAMPS NECESSAIRES'!$D$14)</f>
        <v>0.25000000000000006</v>
      </c>
      <c r="R16" s="94" cm="1">
        <f t="array" ref="R16">_xlfn.IFS(R$7=6," ",R$7=7," ",R$7=1,'CHAMPS NECESSAIRES'!$D$14,R$7=2,'CHAMPS NECESSAIRES'!$D$14,R$7=3,'CHAMPS NECESSAIRES'!$D$14,R$7=4,'CHAMPS NECESSAIRES'!$D$14,R$7=5,'CHAMPS NECESSAIRES'!$D$14)</f>
        <v>0.25000000000000006</v>
      </c>
      <c r="S16" s="94" cm="1">
        <f t="array" ref="S16">_xlfn.IFS(S$7=6," ",S$7=7," ",S$7=1,'CHAMPS NECESSAIRES'!$D$14,S$7=2,'CHAMPS NECESSAIRES'!$D$14,S$7=3,'CHAMPS NECESSAIRES'!$D$14,S$7=4,'CHAMPS NECESSAIRES'!$D$14,S$7=5,'CHAMPS NECESSAIRES'!$D$14)</f>
        <v>0.25000000000000006</v>
      </c>
      <c r="T16" s="94" t="str" cm="1">
        <f t="array" ref="T16">_xlfn.IFS(T$7=6," ",T$7=7," ",T$7=1,'CHAMPS NECESSAIRES'!$D$14,T$7=2,'CHAMPS NECESSAIRES'!$D$14,T$7=3,'CHAMPS NECESSAIRES'!$D$14,T$7=4,'CHAMPS NECESSAIRES'!$D$14,T$7=5,'CHAMPS NECESSAIRES'!$D$14)</f>
        <v xml:space="preserve"> </v>
      </c>
      <c r="U16" s="94" t="str" cm="1">
        <f t="array" ref="U16">_xlfn.IFS(U$7=6," ",U$7=7," ",U$7=1,'CHAMPS NECESSAIRES'!$D$14,U$7=2,'CHAMPS NECESSAIRES'!$D$14,U$7=3,'CHAMPS NECESSAIRES'!$D$14,U$7=4,'CHAMPS NECESSAIRES'!$D$14,U$7=5,'CHAMPS NECESSAIRES'!$D$14)</f>
        <v xml:space="preserve"> </v>
      </c>
      <c r="V16" s="94" cm="1">
        <f t="array" ref="V16">_xlfn.IFS(V$7=6," ",V$7=7," ",V$7=1,'CHAMPS NECESSAIRES'!$D$14,V$7=2,'CHAMPS NECESSAIRES'!$D$14,V$7=3,'CHAMPS NECESSAIRES'!$D$14,V$7=4,'CHAMPS NECESSAIRES'!$D$14,V$7=5,'CHAMPS NECESSAIRES'!$D$14)</f>
        <v>0.25000000000000006</v>
      </c>
      <c r="W16" s="94" cm="1">
        <f t="array" ref="W16">_xlfn.IFS(W$7=6," ",W$7=7," ",W$7=1,'CHAMPS NECESSAIRES'!$D$14,W$7=2,'CHAMPS NECESSAIRES'!$D$14,W$7=3,'CHAMPS NECESSAIRES'!$D$14,W$7=4,'CHAMPS NECESSAIRES'!$D$14,W$7=5,'CHAMPS NECESSAIRES'!$D$14)</f>
        <v>0.25000000000000006</v>
      </c>
      <c r="X16" s="94" cm="1">
        <f t="array" ref="X16">_xlfn.IFS(X$7=6," ",X$7=7," ",X$7=1,'CHAMPS NECESSAIRES'!$D$14,X$7=2,'CHAMPS NECESSAIRES'!$D$14,X$7=3,'CHAMPS NECESSAIRES'!$D$14,X$7=4,'CHAMPS NECESSAIRES'!$D$14,X$7=5,'CHAMPS NECESSAIRES'!$D$14)</f>
        <v>0.25000000000000006</v>
      </c>
      <c r="Y16" s="94" cm="1">
        <f t="array" ref="Y16">_xlfn.IFS(Y$7=6," ",Y$7=7," ",Y$7=1,'CHAMPS NECESSAIRES'!$D$14,Y$7=2,'CHAMPS NECESSAIRES'!$D$14,Y$7=3,'CHAMPS NECESSAIRES'!$D$14,Y$7=4,'CHAMPS NECESSAIRES'!$D$14,Y$7=5,'CHAMPS NECESSAIRES'!$D$14)</f>
        <v>0.25000000000000006</v>
      </c>
      <c r="Z16" s="94" cm="1">
        <f t="array" ref="Z16">_xlfn.IFS(Z$7=6," ",Z$7=7," ",Z$7=1,'CHAMPS NECESSAIRES'!$D$14,Z$7=2,'CHAMPS NECESSAIRES'!$D$14,Z$7=3,'CHAMPS NECESSAIRES'!$D$14,Z$7=4,'CHAMPS NECESSAIRES'!$D$14,Z$7=5,'CHAMPS NECESSAIRES'!$D$14)</f>
        <v>0.25000000000000006</v>
      </c>
      <c r="AA16" s="94" t="str" cm="1">
        <f t="array" ref="AA16">_xlfn.IFS(AA$7=6," ",AA$7=7," ",AA$7=1,'CHAMPS NECESSAIRES'!$D$14,AA$7=2,'CHAMPS NECESSAIRES'!$D$14,AA$7=3,'CHAMPS NECESSAIRES'!$D$14,AA$7=4,'CHAMPS NECESSAIRES'!$D$14,AA$7=5,'CHAMPS NECESSAIRES'!$D$14)</f>
        <v xml:space="preserve"> </v>
      </c>
      <c r="AB16" s="94" t="str" cm="1">
        <f t="array" ref="AB16">_xlfn.IFS(AB$7=6," ",AB$7=7," ",AB$7=1,'CHAMPS NECESSAIRES'!$D$14,AB$7=2,'CHAMPS NECESSAIRES'!$D$14,AB$7=3,'CHAMPS NECESSAIRES'!$D$14,AB$7=4,'CHAMPS NECESSAIRES'!$D$14,AB$7=5,'CHAMPS NECESSAIRES'!$D$14)</f>
        <v xml:space="preserve"> </v>
      </c>
      <c r="AC16" s="94" cm="1">
        <f t="array" ref="AC16">_xlfn.IFS(AC$7=6," ",AC$7=7," ",AC$7=1,'CHAMPS NECESSAIRES'!$D$14,AC$7=2,'CHAMPS NECESSAIRES'!$D$14,AC$7=3,'CHAMPS NECESSAIRES'!$D$14,AC$7=4,'CHAMPS NECESSAIRES'!$D$14,AC$7=5,'CHAMPS NECESSAIRES'!$D$14)</f>
        <v>0.25000000000000006</v>
      </c>
      <c r="AD16" s="94" cm="1">
        <f t="array" ref="AD16">_xlfn.IFS(AD$7=6," ",AD$7=7," ",AD$7=1,'CHAMPS NECESSAIRES'!$D$14,AD$7=2,'CHAMPS NECESSAIRES'!$D$14,AD$7=3,'CHAMPS NECESSAIRES'!$D$14,AD$7=4,'CHAMPS NECESSAIRES'!$D$14,AD$7=5,'CHAMPS NECESSAIRES'!$D$14)</f>
        <v>0.25000000000000006</v>
      </c>
      <c r="AE16" s="94" cm="1">
        <f t="array" ref="AE16">_xlfn.IFS(AE$7=6," ",AE$7=7," ",AE$7=1,'CHAMPS NECESSAIRES'!$D$14,AE$7=2,'CHAMPS NECESSAIRES'!$D$14,AE$7=3,'CHAMPS NECESSAIRES'!$D$14,AE$7=4,'CHAMPS NECESSAIRES'!$D$14,AE$7=5,'CHAMPS NECESSAIRES'!$D$14)</f>
        <v>0.25000000000000006</v>
      </c>
      <c r="AF16" s="94" cm="1">
        <f t="array" ref="AF16">_xlfn.IFS(AF$7=6," ",AF$7=7," ",AF$7=1,'CHAMPS NECESSAIRES'!$D$14,AF$7=2,'CHAMPS NECESSAIRES'!$D$14,AF$7=3,'CHAMPS NECESSAIRES'!$D$14,AF$7=4,'CHAMPS NECESSAIRES'!$D$14,AF$7=5,'CHAMPS NECESSAIRES'!$D$14)</f>
        <v>0.25000000000000006</v>
      </c>
      <c r="AG16" s="94" cm="1">
        <f t="array" ref="AG16">_xlfn.IFS(AG$7=6," ",AG$7=7," ",AG$7=1,'CHAMPS NECESSAIRES'!$D$14,AG$7=2,'CHAMPS NECESSAIRES'!$D$14,AG$7=3,'CHAMPS NECESSAIRES'!$D$14,AG$7=4,'CHAMPS NECESSAIRES'!$D$14,AG$7=5,'CHAMPS NECESSAIRES'!$D$14)</f>
        <v>0.25000000000000006</v>
      </c>
      <c r="AH16" s="94" t="str" cm="1">
        <f t="array" ref="AH16">_xlfn.IFS(AH$7=6," ",AH$7=7," ",AH$7=1,'CHAMPS NECESSAIRES'!$D$14,AH$7=2,'CHAMPS NECESSAIRES'!$D$14,AH$7=3,'CHAMPS NECESSAIRES'!$D$14,AH$7=4,'CHAMPS NECESSAIRES'!$D$14,AH$7=5,'CHAMPS NECESSAIRES'!$D$14)</f>
        <v xml:space="preserve"> </v>
      </c>
      <c r="AI16" s="94" t="str" cm="1">
        <f t="array" ref="AI16">_xlfn.IFS(AI$7=6," ",AI$7=7," ",AI$7=1,'CHAMPS NECESSAIRES'!$D$14,AI$7=2,'CHAMPS NECESSAIRES'!$D$14,AI$7=3,'CHAMPS NECESSAIRES'!$D$14,AI$7=4,'CHAMPS NECESSAIRES'!$D$14,AI$7=5,'CHAMPS NECESSAIRES'!$D$14)</f>
        <v xml:space="preserve"> </v>
      </c>
      <c r="AJ16" s="94" cm="1">
        <f t="array" ref="AJ16">_xlfn.IFS(AJ$7=6," ",AJ$7=7," ",AJ$7=1,'CHAMPS NECESSAIRES'!$D$14,AJ$7=2,'CHAMPS NECESSAIRES'!$D$14,AJ$7=3,'CHAMPS NECESSAIRES'!$D$14,AJ$7=4,'CHAMPS NECESSAIRES'!$D$14,AJ$7=5,'CHAMPS NECESSAIRES'!$D$14)</f>
        <v>0.25000000000000006</v>
      </c>
      <c r="AK16" s="4" t="e">
        <f t="shared" si="4"/>
        <v>#VALUE!</v>
      </c>
      <c r="AL16" s="5" t="e">
        <f t="shared" si="10"/>
        <v>#VALUE!</v>
      </c>
      <c r="AM16" s="26">
        <f t="shared" si="6"/>
        <v>5.2500000000000009</v>
      </c>
      <c r="AN16" s="27">
        <f t="shared" si="7"/>
        <v>1.3125000000000002</v>
      </c>
      <c r="AO16" s="28">
        <f t="shared" si="8"/>
        <v>31.500000000000007</v>
      </c>
      <c r="AP16" s="72">
        <f t="shared" si="9"/>
        <v>29.925000000000004</v>
      </c>
      <c r="AQ16" s="17">
        <f t="shared" si="3"/>
        <v>29</v>
      </c>
      <c r="AR16" s="18" t="s">
        <v>86</v>
      </c>
      <c r="AS16" s="32"/>
      <c r="AT16" s="32"/>
      <c r="AU16" s="32"/>
      <c r="AV16" s="32"/>
      <c r="AW16" s="32"/>
      <c r="AX16" s="32"/>
      <c r="AY16" s="32"/>
      <c r="AZ16" s="32"/>
      <c r="BA16" s="32"/>
    </row>
    <row r="17" spans="1:53" ht="15" thickBot="1" x14ac:dyDescent="0.4">
      <c r="A17" s="32"/>
      <c r="B17" s="52" t="s">
        <v>85</v>
      </c>
      <c r="C17" s="16" t="s">
        <v>85</v>
      </c>
      <c r="D17" s="52" t="s">
        <v>57</v>
      </c>
      <c r="E17" s="52" t="s">
        <v>62</v>
      </c>
      <c r="F17" s="94" t="str" cm="1">
        <f t="array" ref="F17">_xlfn.IFS(F$7=6," ",F$7=7," ",F$7=1,'CHAMPS NECESSAIRES'!$D$14,F$7=2,'CHAMPS NECESSAIRES'!$D$14,F$7=3,'CHAMPS NECESSAIRES'!$D$14,F$7=4,'CHAMPS NECESSAIRES'!$D$14,F$7=5,'CHAMPS NECESSAIRES'!$D$14)</f>
        <v xml:space="preserve"> </v>
      </c>
      <c r="G17" s="94" t="str" cm="1">
        <f t="array" ref="G17">_xlfn.IFS(G$7=6," ",G$7=7," ",G$7=1,'CHAMPS NECESSAIRES'!$D$14,G$7=2,'CHAMPS NECESSAIRES'!$D$14,G$7=3,'CHAMPS NECESSAIRES'!$D$14,G$7=4,'CHAMPS NECESSAIRES'!$D$14,G$7=5,'CHAMPS NECESSAIRES'!$D$14)</f>
        <v xml:space="preserve"> </v>
      </c>
      <c r="H17" s="94" cm="1">
        <f t="array" ref="H17">_xlfn.IFS(H$7=6," ",H$7=7," ",H$7=1,'CHAMPS NECESSAIRES'!$D$14,H$7=2,'CHAMPS NECESSAIRES'!$D$14,H$7=3,'CHAMPS NECESSAIRES'!$D$14,H$7=4,'CHAMPS NECESSAIRES'!$D$14,H$7=5,'CHAMPS NECESSAIRES'!$D$14)</f>
        <v>0.25000000000000006</v>
      </c>
      <c r="I17" s="94" cm="1">
        <f t="array" ref="I17">_xlfn.IFS(I$7=6," ",I$7=7," ",I$7=1,'CHAMPS NECESSAIRES'!$D$14,I$7=2,'CHAMPS NECESSAIRES'!$D$14,I$7=3,'CHAMPS NECESSAIRES'!$D$14,I$7=4,'CHAMPS NECESSAIRES'!$D$14,I$7=5,'CHAMPS NECESSAIRES'!$D$14)</f>
        <v>0.25000000000000006</v>
      </c>
      <c r="J17" s="94" cm="1">
        <f t="array" ref="J17">_xlfn.IFS(J$7=6," ",J$7=7," ",J$7=1,'CHAMPS NECESSAIRES'!$D$14,J$7=2,'CHAMPS NECESSAIRES'!$D$14,J$7=3,'CHAMPS NECESSAIRES'!$D$14,J$7=4,'CHAMPS NECESSAIRES'!$D$14,J$7=5,'CHAMPS NECESSAIRES'!$D$14)</f>
        <v>0.25000000000000006</v>
      </c>
      <c r="K17" s="94" cm="1">
        <f t="array" ref="K17">_xlfn.IFS(K$7=6," ",K$7=7," ",K$7=1,'CHAMPS NECESSAIRES'!$D$14,K$7=2,'CHAMPS NECESSAIRES'!$D$14,K$7=3,'CHAMPS NECESSAIRES'!$D$14,K$7=4,'CHAMPS NECESSAIRES'!$D$14,K$7=5,'CHAMPS NECESSAIRES'!$D$14)</f>
        <v>0.25000000000000006</v>
      </c>
      <c r="L17" s="94" cm="1">
        <f t="array" ref="L17">_xlfn.IFS(L$7=6," ",L$7=7," ",L$7=1,'CHAMPS NECESSAIRES'!$D$14,L$7=2,'CHAMPS NECESSAIRES'!$D$14,L$7=3,'CHAMPS NECESSAIRES'!$D$14,L$7=4,'CHAMPS NECESSAIRES'!$D$14,L$7=5,'CHAMPS NECESSAIRES'!$D$14)</f>
        <v>0.25000000000000006</v>
      </c>
      <c r="M17" s="94" t="str" cm="1">
        <f t="array" ref="M17">_xlfn.IFS(M$7=6," ",M$7=7," ",M$7=1,'CHAMPS NECESSAIRES'!$D$14,M$7=2,'CHAMPS NECESSAIRES'!$D$14,M$7=3,'CHAMPS NECESSAIRES'!$D$14,M$7=4,'CHAMPS NECESSAIRES'!$D$14,M$7=5,'CHAMPS NECESSAIRES'!$D$14)</f>
        <v xml:space="preserve"> </v>
      </c>
      <c r="N17" s="94" t="str" cm="1">
        <f t="array" ref="N17">_xlfn.IFS(N$7=6," ",N$7=7," ",N$7=1,'CHAMPS NECESSAIRES'!$D$14,N$7=2,'CHAMPS NECESSAIRES'!$D$14,N$7=3,'CHAMPS NECESSAIRES'!$D$14,N$7=4,'CHAMPS NECESSAIRES'!$D$14,N$7=5,'CHAMPS NECESSAIRES'!$D$14)</f>
        <v xml:space="preserve"> </v>
      </c>
      <c r="O17" s="94" cm="1">
        <f t="array" ref="O17">_xlfn.IFS(O$7=6," ",O$7=7," ",O$7=1,'CHAMPS NECESSAIRES'!$D$14,O$7=2,'CHAMPS NECESSAIRES'!$D$14,O$7=3,'CHAMPS NECESSAIRES'!$D$14,O$7=4,'CHAMPS NECESSAIRES'!$D$14,O$7=5,'CHAMPS NECESSAIRES'!$D$14)</f>
        <v>0.25000000000000006</v>
      </c>
      <c r="P17" s="94" cm="1">
        <f t="array" ref="P17">_xlfn.IFS(P$7=6," ",P$7=7," ",P$7=1,'CHAMPS NECESSAIRES'!$D$14,P$7=2,'CHAMPS NECESSAIRES'!$D$14,P$7=3,'CHAMPS NECESSAIRES'!$D$14,P$7=4,'CHAMPS NECESSAIRES'!$D$14,P$7=5,'CHAMPS NECESSAIRES'!$D$14)</f>
        <v>0.25000000000000006</v>
      </c>
      <c r="Q17" s="94" cm="1">
        <f t="array" ref="Q17">_xlfn.IFS(Q$7=6," ",Q$7=7," ",Q$7=1,'CHAMPS NECESSAIRES'!$D$14,Q$7=2,'CHAMPS NECESSAIRES'!$D$14,Q$7=3,'CHAMPS NECESSAIRES'!$D$14,Q$7=4,'CHAMPS NECESSAIRES'!$D$14,Q$7=5,'CHAMPS NECESSAIRES'!$D$14)</f>
        <v>0.25000000000000006</v>
      </c>
      <c r="R17" s="94" cm="1">
        <f t="array" ref="R17">_xlfn.IFS(R$7=6," ",R$7=7," ",R$7=1,'CHAMPS NECESSAIRES'!$D$14,R$7=2,'CHAMPS NECESSAIRES'!$D$14,R$7=3,'CHAMPS NECESSAIRES'!$D$14,R$7=4,'CHAMPS NECESSAIRES'!$D$14,R$7=5,'CHAMPS NECESSAIRES'!$D$14)</f>
        <v>0.25000000000000006</v>
      </c>
      <c r="S17" s="94" cm="1">
        <f t="array" ref="S17">_xlfn.IFS(S$7=6," ",S$7=7," ",S$7=1,'CHAMPS NECESSAIRES'!$D$14,S$7=2,'CHAMPS NECESSAIRES'!$D$14,S$7=3,'CHAMPS NECESSAIRES'!$D$14,S$7=4,'CHAMPS NECESSAIRES'!$D$14,S$7=5,'CHAMPS NECESSAIRES'!$D$14)</f>
        <v>0.25000000000000006</v>
      </c>
      <c r="T17" s="94" t="str" cm="1">
        <f t="array" ref="T17">_xlfn.IFS(T$7=6," ",T$7=7," ",T$7=1,'CHAMPS NECESSAIRES'!$D$14,T$7=2,'CHAMPS NECESSAIRES'!$D$14,T$7=3,'CHAMPS NECESSAIRES'!$D$14,T$7=4,'CHAMPS NECESSAIRES'!$D$14,T$7=5,'CHAMPS NECESSAIRES'!$D$14)</f>
        <v xml:space="preserve"> </v>
      </c>
      <c r="U17" s="94" t="str" cm="1">
        <f t="array" ref="U17">_xlfn.IFS(U$7=6," ",U$7=7," ",U$7=1,'CHAMPS NECESSAIRES'!$D$14,U$7=2,'CHAMPS NECESSAIRES'!$D$14,U$7=3,'CHAMPS NECESSAIRES'!$D$14,U$7=4,'CHAMPS NECESSAIRES'!$D$14,U$7=5,'CHAMPS NECESSAIRES'!$D$14)</f>
        <v xml:space="preserve"> </v>
      </c>
      <c r="V17" s="94" cm="1">
        <f t="array" ref="V17">_xlfn.IFS(V$7=6," ",V$7=7," ",V$7=1,'CHAMPS NECESSAIRES'!$D$14,V$7=2,'CHAMPS NECESSAIRES'!$D$14,V$7=3,'CHAMPS NECESSAIRES'!$D$14,V$7=4,'CHAMPS NECESSAIRES'!$D$14,V$7=5,'CHAMPS NECESSAIRES'!$D$14)</f>
        <v>0.25000000000000006</v>
      </c>
      <c r="W17" s="94" cm="1">
        <f t="array" ref="W17">_xlfn.IFS(W$7=6," ",W$7=7," ",W$7=1,'CHAMPS NECESSAIRES'!$D$14,W$7=2,'CHAMPS NECESSAIRES'!$D$14,W$7=3,'CHAMPS NECESSAIRES'!$D$14,W$7=4,'CHAMPS NECESSAIRES'!$D$14,W$7=5,'CHAMPS NECESSAIRES'!$D$14)</f>
        <v>0.25000000000000006</v>
      </c>
      <c r="X17" s="94" cm="1">
        <f t="array" ref="X17">_xlfn.IFS(X$7=6," ",X$7=7," ",X$7=1,'CHAMPS NECESSAIRES'!$D$14,X$7=2,'CHAMPS NECESSAIRES'!$D$14,X$7=3,'CHAMPS NECESSAIRES'!$D$14,X$7=4,'CHAMPS NECESSAIRES'!$D$14,X$7=5,'CHAMPS NECESSAIRES'!$D$14)</f>
        <v>0.25000000000000006</v>
      </c>
      <c r="Y17" s="94" cm="1">
        <f t="array" ref="Y17">_xlfn.IFS(Y$7=6," ",Y$7=7," ",Y$7=1,'CHAMPS NECESSAIRES'!$D$14,Y$7=2,'CHAMPS NECESSAIRES'!$D$14,Y$7=3,'CHAMPS NECESSAIRES'!$D$14,Y$7=4,'CHAMPS NECESSAIRES'!$D$14,Y$7=5,'CHAMPS NECESSAIRES'!$D$14)</f>
        <v>0.25000000000000006</v>
      </c>
      <c r="Z17" s="94" cm="1">
        <f t="array" ref="Z17">_xlfn.IFS(Z$7=6," ",Z$7=7," ",Z$7=1,'CHAMPS NECESSAIRES'!$D$14,Z$7=2,'CHAMPS NECESSAIRES'!$D$14,Z$7=3,'CHAMPS NECESSAIRES'!$D$14,Z$7=4,'CHAMPS NECESSAIRES'!$D$14,Z$7=5,'CHAMPS NECESSAIRES'!$D$14)</f>
        <v>0.25000000000000006</v>
      </c>
      <c r="AA17" s="94" t="str" cm="1">
        <f t="array" ref="AA17">_xlfn.IFS(AA$7=6," ",AA$7=7," ",AA$7=1,'CHAMPS NECESSAIRES'!$D$14,AA$7=2,'CHAMPS NECESSAIRES'!$D$14,AA$7=3,'CHAMPS NECESSAIRES'!$D$14,AA$7=4,'CHAMPS NECESSAIRES'!$D$14,AA$7=5,'CHAMPS NECESSAIRES'!$D$14)</f>
        <v xml:space="preserve"> </v>
      </c>
      <c r="AB17" s="94" t="str" cm="1">
        <f t="array" ref="AB17">_xlfn.IFS(AB$7=6," ",AB$7=7," ",AB$7=1,'CHAMPS NECESSAIRES'!$D$14,AB$7=2,'CHAMPS NECESSAIRES'!$D$14,AB$7=3,'CHAMPS NECESSAIRES'!$D$14,AB$7=4,'CHAMPS NECESSAIRES'!$D$14,AB$7=5,'CHAMPS NECESSAIRES'!$D$14)</f>
        <v xml:space="preserve"> </v>
      </c>
      <c r="AC17" s="94" cm="1">
        <f t="array" ref="AC17">_xlfn.IFS(AC$7=6," ",AC$7=7," ",AC$7=1,'CHAMPS NECESSAIRES'!$D$14,AC$7=2,'CHAMPS NECESSAIRES'!$D$14,AC$7=3,'CHAMPS NECESSAIRES'!$D$14,AC$7=4,'CHAMPS NECESSAIRES'!$D$14,AC$7=5,'CHAMPS NECESSAIRES'!$D$14)</f>
        <v>0.25000000000000006</v>
      </c>
      <c r="AD17" s="94" cm="1">
        <f t="array" ref="AD17">_xlfn.IFS(AD$7=6," ",AD$7=7," ",AD$7=1,'CHAMPS NECESSAIRES'!$D$14,AD$7=2,'CHAMPS NECESSAIRES'!$D$14,AD$7=3,'CHAMPS NECESSAIRES'!$D$14,AD$7=4,'CHAMPS NECESSAIRES'!$D$14,AD$7=5,'CHAMPS NECESSAIRES'!$D$14)</f>
        <v>0.25000000000000006</v>
      </c>
      <c r="AE17" s="94" cm="1">
        <f t="array" ref="AE17">_xlfn.IFS(AE$7=6," ",AE$7=7," ",AE$7=1,'CHAMPS NECESSAIRES'!$D$14,AE$7=2,'CHAMPS NECESSAIRES'!$D$14,AE$7=3,'CHAMPS NECESSAIRES'!$D$14,AE$7=4,'CHAMPS NECESSAIRES'!$D$14,AE$7=5,'CHAMPS NECESSAIRES'!$D$14)</f>
        <v>0.25000000000000006</v>
      </c>
      <c r="AF17" s="94" cm="1">
        <f t="array" ref="AF17">_xlfn.IFS(AF$7=6," ",AF$7=7," ",AF$7=1,'CHAMPS NECESSAIRES'!$D$14,AF$7=2,'CHAMPS NECESSAIRES'!$D$14,AF$7=3,'CHAMPS NECESSAIRES'!$D$14,AF$7=4,'CHAMPS NECESSAIRES'!$D$14,AF$7=5,'CHAMPS NECESSAIRES'!$D$14)</f>
        <v>0.25000000000000006</v>
      </c>
      <c r="AG17" s="94" cm="1">
        <f t="array" ref="AG17">_xlfn.IFS(AG$7=6," ",AG$7=7," ",AG$7=1,'CHAMPS NECESSAIRES'!$D$14,AG$7=2,'CHAMPS NECESSAIRES'!$D$14,AG$7=3,'CHAMPS NECESSAIRES'!$D$14,AG$7=4,'CHAMPS NECESSAIRES'!$D$14,AG$7=5,'CHAMPS NECESSAIRES'!$D$14)</f>
        <v>0.25000000000000006</v>
      </c>
      <c r="AH17" s="94" t="str" cm="1">
        <f t="array" ref="AH17">_xlfn.IFS(AH$7=6," ",AH$7=7," ",AH$7=1,'CHAMPS NECESSAIRES'!$D$14,AH$7=2,'CHAMPS NECESSAIRES'!$D$14,AH$7=3,'CHAMPS NECESSAIRES'!$D$14,AH$7=4,'CHAMPS NECESSAIRES'!$D$14,AH$7=5,'CHAMPS NECESSAIRES'!$D$14)</f>
        <v xml:space="preserve"> </v>
      </c>
      <c r="AI17" s="94" t="str" cm="1">
        <f t="array" ref="AI17">_xlfn.IFS(AI$7=6," ",AI$7=7," ",AI$7=1,'CHAMPS NECESSAIRES'!$D$14,AI$7=2,'CHAMPS NECESSAIRES'!$D$14,AI$7=3,'CHAMPS NECESSAIRES'!$D$14,AI$7=4,'CHAMPS NECESSAIRES'!$D$14,AI$7=5,'CHAMPS NECESSAIRES'!$D$14)</f>
        <v xml:space="preserve"> </v>
      </c>
      <c r="AJ17" s="94" cm="1">
        <f t="array" ref="AJ17">_xlfn.IFS(AJ$7=6," ",AJ$7=7," ",AJ$7=1,'CHAMPS NECESSAIRES'!$D$14,AJ$7=2,'CHAMPS NECESSAIRES'!$D$14,AJ$7=3,'CHAMPS NECESSAIRES'!$D$14,AJ$7=4,'CHAMPS NECESSAIRES'!$D$14,AJ$7=5,'CHAMPS NECESSAIRES'!$D$14)</f>
        <v>0.25000000000000006</v>
      </c>
      <c r="AK17" s="4" t="e">
        <f t="shared" si="4"/>
        <v>#VALUE!</v>
      </c>
      <c r="AL17" s="5" t="e">
        <f t="shared" si="10"/>
        <v>#VALUE!</v>
      </c>
      <c r="AM17" s="29">
        <f t="shared" si="6"/>
        <v>5.2500000000000009</v>
      </c>
      <c r="AN17" s="30">
        <f t="shared" si="7"/>
        <v>1.3125000000000002</v>
      </c>
      <c r="AO17" s="31">
        <f t="shared" si="8"/>
        <v>31.500000000000007</v>
      </c>
      <c r="AP17" s="73">
        <f t="shared" si="9"/>
        <v>29.925000000000004</v>
      </c>
      <c r="AQ17" s="19">
        <f t="shared" si="3"/>
        <v>29</v>
      </c>
      <c r="AR17" s="20" t="s">
        <v>86</v>
      </c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53" x14ac:dyDescent="0.35">
      <c r="A18" s="32"/>
      <c r="B18" s="32"/>
      <c r="C18" s="32"/>
      <c r="D18" s="32"/>
      <c r="E18" s="3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63"/>
      <c r="AN18" s="63"/>
      <c r="AO18" s="63"/>
      <c r="AP18" s="63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1:53" x14ac:dyDescent="0.35">
      <c r="A19" s="32"/>
      <c r="B19" s="32"/>
      <c r="C19" s="32"/>
      <c r="D19" s="32"/>
      <c r="E19" s="38"/>
      <c r="F19" s="62"/>
      <c r="G19" s="62"/>
      <c r="H19" s="62"/>
      <c r="I19" s="64"/>
      <c r="J19" s="62"/>
      <c r="K19" s="62"/>
      <c r="L19" s="87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63"/>
      <c r="AN19" s="63"/>
      <c r="AO19" s="63"/>
      <c r="AP19" s="63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53" x14ac:dyDescent="0.35">
      <c r="A20" s="32"/>
      <c r="B20" s="32"/>
      <c r="C20" s="32"/>
      <c r="D20" s="32"/>
      <c r="E20" s="38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63"/>
      <c r="AN20" s="63"/>
      <c r="AO20" s="63"/>
      <c r="AP20" s="63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x14ac:dyDescent="0.35">
      <c r="A21" s="32"/>
      <c r="B21" s="32"/>
      <c r="C21" s="32"/>
      <c r="D21" s="32"/>
      <c r="E21" s="38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63"/>
      <c r="AN21" s="63"/>
      <c r="AO21" s="63"/>
      <c r="AP21" s="63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</row>
    <row r="22" spans="1:53" x14ac:dyDescent="0.35">
      <c r="A22" s="32"/>
      <c r="B22" s="32"/>
      <c r="C22" s="32"/>
      <c r="D22" s="32"/>
      <c r="E22" s="38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63"/>
      <c r="AN22" s="63"/>
      <c r="AO22" s="63"/>
      <c r="AP22" s="63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</row>
    <row r="23" spans="1:53" x14ac:dyDescent="0.35">
      <c r="A23" s="32"/>
      <c r="B23" s="32"/>
      <c r="C23" s="32"/>
      <c r="D23" s="32"/>
      <c r="E23" s="3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63"/>
      <c r="AN23" s="63"/>
      <c r="AO23" s="63"/>
      <c r="AP23" s="63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</row>
    <row r="24" spans="1:53" x14ac:dyDescent="0.35">
      <c r="A24" s="32"/>
      <c r="B24" s="32"/>
      <c r="C24" s="32"/>
      <c r="D24" s="32"/>
      <c r="E24" s="38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63"/>
      <c r="AN24" s="63"/>
      <c r="AO24" s="63"/>
      <c r="AP24" s="63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</row>
    <row r="25" spans="1:53" x14ac:dyDescent="0.35">
      <c r="A25" s="32"/>
      <c r="B25" s="32"/>
      <c r="C25" s="32"/>
      <c r="D25" s="32"/>
      <c r="E25" s="38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63"/>
      <c r="AN25" s="63"/>
      <c r="AO25" s="63"/>
      <c r="AP25" s="63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</row>
    <row r="26" spans="1:53" x14ac:dyDescent="0.35">
      <c r="A26" s="32"/>
      <c r="B26" s="32"/>
      <c r="C26" s="32"/>
      <c r="D26" s="32"/>
      <c r="E26" s="38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63"/>
      <c r="AN26" s="63"/>
      <c r="AO26" s="63"/>
      <c r="AP26" s="63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</row>
    <row r="27" spans="1:53" x14ac:dyDescent="0.35">
      <c r="A27" s="32"/>
      <c r="B27" s="32"/>
      <c r="C27" s="32"/>
      <c r="D27" s="32"/>
      <c r="E27" s="38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63"/>
      <c r="AN27" s="63"/>
      <c r="AO27" s="63"/>
      <c r="AP27" s="63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</row>
    <row r="28" spans="1:53" x14ac:dyDescent="0.35">
      <c r="A28" s="32"/>
      <c r="B28" s="32"/>
      <c r="C28" s="32"/>
      <c r="D28" s="32"/>
      <c r="E28" s="38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63"/>
      <c r="AN28" s="63"/>
      <c r="AO28" s="63"/>
      <c r="AP28" s="63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</row>
    <row r="29" spans="1:53" x14ac:dyDescent="0.35">
      <c r="A29" s="32"/>
      <c r="B29" s="32"/>
      <c r="C29" s="32"/>
      <c r="D29" s="32"/>
      <c r="E29" s="38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63"/>
      <c r="AN29" s="63"/>
      <c r="AO29" s="63"/>
      <c r="AP29" s="63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</row>
    <row r="30" spans="1:53" x14ac:dyDescent="0.35">
      <c r="A30" s="32"/>
      <c r="B30" s="32"/>
      <c r="C30" s="32"/>
      <c r="D30" s="32"/>
      <c r="E30" s="38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63"/>
      <c r="AN30" s="63"/>
      <c r="AO30" s="63"/>
      <c r="AP30" s="63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x14ac:dyDescent="0.35">
      <c r="A31" s="32"/>
      <c r="B31" s="32"/>
      <c r="C31" s="32"/>
      <c r="D31" s="32"/>
      <c r="E31" s="3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63"/>
      <c r="AN31" s="63"/>
      <c r="AO31" s="63"/>
      <c r="AP31" s="63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x14ac:dyDescent="0.35">
      <c r="A32" s="32"/>
      <c r="B32" s="32"/>
      <c r="C32" s="32"/>
      <c r="D32" s="32"/>
      <c r="E32" s="3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63"/>
      <c r="AN32" s="63"/>
      <c r="AO32" s="63"/>
      <c r="AP32" s="63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x14ac:dyDescent="0.35">
      <c r="A33" s="32"/>
      <c r="B33" s="32"/>
      <c r="C33" s="32"/>
      <c r="D33" s="32"/>
      <c r="E33" s="38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63"/>
      <c r="AN33" s="63"/>
      <c r="AO33" s="63"/>
      <c r="AP33" s="63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x14ac:dyDescent="0.35">
      <c r="A34" s="32"/>
      <c r="B34" s="32"/>
      <c r="C34" s="32"/>
      <c r="D34" s="32"/>
      <c r="E34" s="38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63"/>
      <c r="AN34" s="63"/>
      <c r="AO34" s="63"/>
      <c r="AP34" s="63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</row>
    <row r="35" spans="1:53" x14ac:dyDescent="0.35">
      <c r="A35" s="32"/>
      <c r="B35" s="32"/>
      <c r="C35" s="32"/>
      <c r="D35" s="32"/>
      <c r="E35" s="38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63"/>
      <c r="AN35" s="63"/>
      <c r="AO35" s="63"/>
      <c r="AP35" s="63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</row>
    <row r="36" spans="1:53" x14ac:dyDescent="0.35">
      <c r="A36" s="32"/>
      <c r="B36" s="32"/>
      <c r="C36" s="32"/>
      <c r="D36" s="32"/>
      <c r="E36" s="38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63"/>
      <c r="AN36" s="63"/>
      <c r="AO36" s="63"/>
      <c r="AP36" s="63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</row>
    <row r="37" spans="1:53" x14ac:dyDescent="0.35">
      <c r="A37" s="32"/>
      <c r="B37" s="32"/>
      <c r="C37" s="32"/>
      <c r="D37" s="32"/>
      <c r="E37" s="38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63"/>
      <c r="AN37" s="63"/>
      <c r="AO37" s="63"/>
      <c r="AP37" s="63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:53" x14ac:dyDescent="0.35">
      <c r="A38" s="32"/>
      <c r="B38" s="32"/>
      <c r="C38" s="32"/>
      <c r="D38" s="32"/>
      <c r="E38" s="38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63"/>
      <c r="AN38" s="63"/>
      <c r="AO38" s="63"/>
      <c r="AP38" s="63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3" x14ac:dyDescent="0.35">
      <c r="A39" s="32"/>
      <c r="B39" s="32"/>
      <c r="C39" s="32"/>
      <c r="D39" s="32"/>
      <c r="E39" s="38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63"/>
      <c r="AN39" s="63"/>
      <c r="AO39" s="63"/>
      <c r="AP39" s="63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1:53" x14ac:dyDescent="0.35">
      <c r="A40" s="32"/>
      <c r="B40" s="32"/>
      <c r="C40" s="32"/>
      <c r="D40" s="32"/>
      <c r="E40" s="38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63"/>
      <c r="AN40" s="63"/>
      <c r="AO40" s="63"/>
      <c r="AP40" s="63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</row>
    <row r="41" spans="1:53" x14ac:dyDescent="0.35">
      <c r="A41" s="32"/>
      <c r="B41" s="32"/>
      <c r="C41" s="32"/>
      <c r="D41" s="32"/>
      <c r="E41" s="38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63"/>
      <c r="AN41" s="63"/>
      <c r="AO41" s="63"/>
      <c r="AP41" s="63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</row>
    <row r="42" spans="1:53" x14ac:dyDescent="0.35">
      <c r="A42" s="32"/>
      <c r="B42" s="32"/>
      <c r="C42" s="32"/>
      <c r="D42" s="32"/>
      <c r="E42" s="38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63"/>
      <c r="AN42" s="63"/>
      <c r="AO42" s="63"/>
      <c r="AP42" s="63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3" x14ac:dyDescent="0.35">
      <c r="A43" s="32"/>
      <c r="B43" s="32"/>
      <c r="C43" s="32"/>
      <c r="D43" s="32"/>
      <c r="E43" s="38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63"/>
      <c r="AN43" s="63"/>
      <c r="AO43" s="63"/>
      <c r="AP43" s="63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</row>
    <row r="44" spans="1:53" x14ac:dyDescent="0.35">
      <c r="A44" s="32"/>
      <c r="B44" s="32"/>
      <c r="C44" s="32"/>
      <c r="D44" s="32"/>
      <c r="E44" s="38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63"/>
      <c r="AN44" s="63"/>
      <c r="AO44" s="63"/>
      <c r="AP44" s="63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</row>
    <row r="45" spans="1:53" x14ac:dyDescent="0.35">
      <c r="A45" s="32"/>
      <c r="B45" s="32"/>
      <c r="C45" s="32"/>
      <c r="D45" s="32"/>
      <c r="E45" s="38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63"/>
      <c r="AN45" s="63"/>
      <c r="AO45" s="63"/>
      <c r="AP45" s="63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46" spans="1:53" x14ac:dyDescent="0.35">
      <c r="A46" s="32"/>
      <c r="B46" s="32"/>
      <c r="C46" s="32"/>
      <c r="D46" s="32"/>
      <c r="E46" s="38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63"/>
      <c r="AN46" s="63"/>
      <c r="AO46" s="63"/>
      <c r="AP46" s="63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</row>
  </sheetData>
  <mergeCells count="19">
    <mergeCell ref="B6:C6"/>
    <mergeCell ref="F6:AJ6"/>
    <mergeCell ref="AN6:AQ7"/>
    <mergeCell ref="AQ8:AR8"/>
    <mergeCell ref="AK3:AK5"/>
    <mergeCell ref="AL3:AL5"/>
    <mergeCell ref="B4:C4"/>
    <mergeCell ref="AM4:AN4"/>
    <mergeCell ref="B5:C5"/>
    <mergeCell ref="AM5:AN5"/>
    <mergeCell ref="B1:C1"/>
    <mergeCell ref="D1:E1"/>
    <mergeCell ref="D2:E2"/>
    <mergeCell ref="F2:AJ2"/>
    <mergeCell ref="B3:C3"/>
    <mergeCell ref="F3:J3"/>
    <mergeCell ref="M3:Q3"/>
    <mergeCell ref="T3:X3"/>
    <mergeCell ref="AA3:AJ3"/>
  </mergeCells>
  <conditionalFormatting sqref="F9:AJ17">
    <cfRule type="containsBlanks" dxfId="41" priority="1">
      <formula>LEN(TRIM(F9))=0</formula>
    </cfRule>
    <cfRule type="expression" dxfId="40" priority="3">
      <formula>SI+$F$7:$AJ$7=6</formula>
    </cfRule>
  </conditionalFormatting>
  <conditionalFormatting sqref="F7">
    <cfRule type="cellIs" dxfId="39" priority="7" operator="equal">
      <formula>6</formula>
    </cfRule>
    <cfRule type="cellIs" dxfId="38" priority="9" operator="equal">
      <formula>"6;7"</formula>
    </cfRule>
  </conditionalFormatting>
  <conditionalFormatting sqref="L19">
    <cfRule type="containsText" dxfId="37" priority="8" operator="containsText" text="6;7">
      <formula>NOT(ISERROR(SEARCH("6;7",L19)))</formula>
    </cfRule>
  </conditionalFormatting>
  <conditionalFormatting sqref="G7:AJ7">
    <cfRule type="cellIs" dxfId="36" priority="5" operator="equal">
      <formula>6</formula>
    </cfRule>
    <cfRule type="cellIs" priority="6" operator="equal">
      <formula>"6;7"</formula>
    </cfRule>
  </conditionalFormatting>
  <conditionalFormatting sqref="F7:AJ7">
    <cfRule type="cellIs" dxfId="35" priority="4" operator="equal">
      <formula>7</formula>
    </cfRule>
  </conditionalFormatting>
  <conditionalFormatting sqref="F8">
    <cfRule type="expression" priority="2">
      <formula>$F$7:$AJ$7=6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r:id="rId4" name="Drop Down 1">
              <controlPr defaultSize="0" autoLine="0" autoPict="0">
                <anchor moveWithCells="1">
                  <from>
                    <xdr:col>1</xdr:col>
                    <xdr:colOff>654050</xdr:colOff>
                    <xdr:row>1</xdr:row>
                    <xdr:rowOff>50800</xdr:rowOff>
                  </from>
                  <to>
                    <xdr:col>2</xdr:col>
                    <xdr:colOff>552450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r:id="rId5" name="Drop Down 2">
              <controlPr defaultSize="0" autoLine="0" autoPict="0">
                <anchor moveWithCells="1">
                  <from>
                    <xdr:col>3</xdr:col>
                    <xdr:colOff>641350</xdr:colOff>
                    <xdr:row>1</xdr:row>
                    <xdr:rowOff>31750</xdr:rowOff>
                  </from>
                  <to>
                    <xdr:col>4</xdr:col>
                    <xdr:colOff>615950</xdr:colOff>
                    <xdr:row>1</xdr:row>
                    <xdr:rowOff>355600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FB7856E-F0FF-4144-B1B4-C3FD399A523F}">
          <x14:formula1>
            <xm:f>'CHAMPS NECESSAIRES'!$D$5:$G$5</xm:f>
          </x14:formula1>
          <xm:sqref>D9:D1048576</xm:sqref>
        </x14:dataValidation>
        <x14:dataValidation type="list" allowBlank="1" showInputMessage="1" showErrorMessage="1" xr:uid="{8D9895F5-094F-40D5-AF59-486F4FBCADE5}">
          <x14:formula1>
            <xm:f>'CHAMPS NECESSAIRES'!$D$6:$F$6</xm:f>
          </x14:formula1>
          <xm:sqref>E9:E17</xm:sqref>
        </x14:dataValidation>
        <x14:dataValidation type="time" allowBlank="1" showInputMessage="1" showErrorMessage="1" xr:uid="{68B8BA8F-7F92-4EA0-A033-A84DA802E591}">
          <x14:formula1>
            <xm:f>0</xm:f>
          </x14:formula1>
          <x14:formula2>
            <xm:f>'CHAMPS NECESSAIRES'!XED6</xm:f>
          </x14:formula2>
          <xm:sqref>F9:AJ17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C1DB93-4487-419E-8F73-48ECA0218774}">
  <dimension ref="A1:BA46"/>
  <sheetViews>
    <sheetView topLeftCell="E1" zoomScale="76" zoomScaleNormal="76" workbookViewId="0">
      <selection activeCell="D2" sqref="D2:E2"/>
    </sheetView>
  </sheetViews>
  <sheetFormatPr baseColWidth="10" defaultColWidth="11.453125" defaultRowHeight="14.5" x14ac:dyDescent="0.35"/>
  <cols>
    <col min="2" max="2" width="16.54296875" customWidth="1"/>
    <col min="3" max="3" width="16.81640625" customWidth="1"/>
    <col min="4" max="4" width="17.7265625" customWidth="1"/>
    <col min="5" max="5" width="18.26953125" style="47" customWidth="1"/>
    <col min="6" max="23" width="4.7265625" style="1" customWidth="1"/>
    <col min="24" max="36" width="4.7265625" customWidth="1"/>
    <col min="37" max="38" width="11.453125" hidden="1" customWidth="1"/>
    <col min="39" max="39" width="11" style="21" customWidth="1"/>
    <col min="40" max="40" width="11.453125" style="21"/>
    <col min="41" max="41" width="11.453125" style="21" hidden="1" customWidth="1"/>
    <col min="42" max="42" width="9.08984375" style="21" customWidth="1"/>
    <col min="43" max="43" width="6.1796875" customWidth="1"/>
    <col min="44" max="44" width="13.453125" bestFit="1" customWidth="1"/>
  </cols>
  <sheetData>
    <row r="1" spans="1:53" ht="15" thickBot="1" x14ac:dyDescent="0.4">
      <c r="A1" s="32"/>
      <c r="B1" s="164" t="s">
        <v>104</v>
      </c>
      <c r="C1" s="165"/>
      <c r="D1" s="165" t="s">
        <v>105</v>
      </c>
      <c r="E1" s="166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7"/>
      <c r="AL1" s="57"/>
      <c r="AM1" s="58"/>
      <c r="AN1" s="58"/>
      <c r="AO1" s="58"/>
      <c r="AP1" s="58"/>
      <c r="AQ1" s="57"/>
      <c r="AR1" s="57"/>
      <c r="AS1" s="32"/>
      <c r="AT1" s="32"/>
      <c r="AU1" s="32"/>
      <c r="AV1" s="32"/>
      <c r="AW1" s="32"/>
      <c r="AX1" s="32"/>
      <c r="AY1" s="32"/>
      <c r="AZ1" s="32"/>
      <c r="BA1" s="32"/>
    </row>
    <row r="2" spans="1:53" ht="30.75" customHeight="1" thickBot="1" x14ac:dyDescent="0.6">
      <c r="A2" s="32"/>
      <c r="B2" s="97">
        <v>8</v>
      </c>
      <c r="C2" s="96">
        <v>2</v>
      </c>
      <c r="D2" s="167">
        <v>2</v>
      </c>
      <c r="E2" s="168"/>
      <c r="F2" s="169" t="s">
        <v>95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59"/>
      <c r="AL2" s="59"/>
      <c r="AM2" s="60"/>
      <c r="AN2" s="60"/>
      <c r="AO2" s="60"/>
      <c r="AP2" s="60"/>
      <c r="AQ2" s="59"/>
      <c r="AR2" s="59"/>
      <c r="AS2" s="32"/>
      <c r="AT2" s="32"/>
      <c r="AU2" s="32"/>
      <c r="AV2" s="32"/>
      <c r="AW2" s="32"/>
      <c r="AX2" s="32"/>
      <c r="AY2" s="32"/>
      <c r="AZ2" s="32"/>
      <c r="BA2" s="32"/>
    </row>
    <row r="3" spans="1:53" ht="15" thickBot="1" x14ac:dyDescent="0.4">
      <c r="A3" s="32"/>
      <c r="B3" s="171" t="s">
        <v>96</v>
      </c>
      <c r="C3" s="172"/>
      <c r="D3" s="8">
        <f>'CHAMPS NECESSAIRES'!D7</f>
        <v>0.05</v>
      </c>
      <c r="E3" s="100"/>
      <c r="F3" s="173"/>
      <c r="G3" s="174"/>
      <c r="H3" s="174"/>
      <c r="I3" s="174"/>
      <c r="J3" s="174"/>
      <c r="K3" s="102"/>
      <c r="L3" s="102"/>
      <c r="M3" s="174"/>
      <c r="N3" s="174"/>
      <c r="O3" s="174"/>
      <c r="P3" s="174"/>
      <c r="Q3" s="174"/>
      <c r="R3" s="102"/>
      <c r="S3" s="102"/>
      <c r="T3" s="174"/>
      <c r="U3" s="174"/>
      <c r="V3" s="174"/>
      <c r="W3" s="174"/>
      <c r="X3" s="174"/>
      <c r="Y3" s="102"/>
      <c r="Z3" s="102"/>
      <c r="AA3" s="175"/>
      <c r="AB3" s="175"/>
      <c r="AC3" s="175"/>
      <c r="AD3" s="175"/>
      <c r="AE3" s="175"/>
      <c r="AF3" s="175"/>
      <c r="AG3" s="175"/>
      <c r="AH3" s="175"/>
      <c r="AI3" s="175"/>
      <c r="AJ3" s="176"/>
      <c r="AK3" s="186" t="s">
        <v>75</v>
      </c>
      <c r="AL3" s="187"/>
      <c r="AM3" s="61"/>
      <c r="AN3" s="61"/>
      <c r="AO3" s="61"/>
      <c r="AP3" s="61"/>
      <c r="AQ3" s="33"/>
      <c r="AR3" s="33"/>
      <c r="AS3" s="32"/>
      <c r="AT3" s="32"/>
      <c r="AU3" s="32"/>
      <c r="AV3" s="32"/>
      <c r="AW3" s="32"/>
      <c r="AX3" s="32"/>
      <c r="AY3" s="32"/>
      <c r="AZ3" s="32"/>
      <c r="BA3" s="32"/>
    </row>
    <row r="4" spans="1:53" ht="15" thickBot="1" x14ac:dyDescent="0.4">
      <c r="A4" s="32"/>
      <c r="B4" s="188" t="s">
        <v>65</v>
      </c>
      <c r="C4" s="189"/>
      <c r="D4" s="9">
        <f>AVERAGE(F4:AJ4)</f>
        <v>6.67741935483871</v>
      </c>
      <c r="E4" s="46"/>
      <c r="F4" s="11">
        <f t="shared" ref="F4:AJ4" si="0">COUNTIF(F9:F17,"&gt;0")</f>
        <v>9</v>
      </c>
      <c r="G4" s="6">
        <f t="shared" si="0"/>
        <v>9</v>
      </c>
      <c r="H4" s="6">
        <f t="shared" si="0"/>
        <v>9</v>
      </c>
      <c r="I4" s="6">
        <f t="shared" si="0"/>
        <v>9</v>
      </c>
      <c r="J4" s="6">
        <f t="shared" si="0"/>
        <v>0</v>
      </c>
      <c r="K4" s="6">
        <f t="shared" si="0"/>
        <v>0</v>
      </c>
      <c r="L4" s="84">
        <f t="shared" si="0"/>
        <v>9</v>
      </c>
      <c r="M4" s="84">
        <f t="shared" si="0"/>
        <v>9</v>
      </c>
      <c r="N4" s="6">
        <f t="shared" si="0"/>
        <v>9</v>
      </c>
      <c r="O4" s="6">
        <f t="shared" si="0"/>
        <v>9</v>
      </c>
      <c r="P4" s="6">
        <f t="shared" si="0"/>
        <v>9</v>
      </c>
      <c r="Q4" s="84">
        <f t="shared" si="0"/>
        <v>0</v>
      </c>
      <c r="R4" s="6">
        <f t="shared" si="0"/>
        <v>0</v>
      </c>
      <c r="S4" s="84">
        <f t="shared" si="0"/>
        <v>9</v>
      </c>
      <c r="T4" s="84">
        <f t="shared" si="0"/>
        <v>9</v>
      </c>
      <c r="U4" s="6">
        <f t="shared" si="0"/>
        <v>9</v>
      </c>
      <c r="V4" s="6">
        <f t="shared" si="0"/>
        <v>9</v>
      </c>
      <c r="W4" s="6">
        <f t="shared" si="0"/>
        <v>9</v>
      </c>
      <c r="X4" s="84">
        <f t="shared" si="0"/>
        <v>0</v>
      </c>
      <c r="Y4" s="6">
        <f t="shared" si="0"/>
        <v>0</v>
      </c>
      <c r="Z4" s="6">
        <f t="shared" si="0"/>
        <v>9</v>
      </c>
      <c r="AA4" s="6">
        <f t="shared" si="0"/>
        <v>9</v>
      </c>
      <c r="AB4" s="6">
        <f t="shared" si="0"/>
        <v>9</v>
      </c>
      <c r="AC4" s="6">
        <f t="shared" si="0"/>
        <v>9</v>
      </c>
      <c r="AD4" s="6">
        <f t="shared" si="0"/>
        <v>9</v>
      </c>
      <c r="AE4" s="6">
        <f t="shared" si="0"/>
        <v>0</v>
      </c>
      <c r="AF4" s="6">
        <f t="shared" si="0"/>
        <v>0</v>
      </c>
      <c r="AG4" s="6">
        <f t="shared" si="0"/>
        <v>9</v>
      </c>
      <c r="AH4" s="6">
        <f t="shared" si="0"/>
        <v>9</v>
      </c>
      <c r="AI4" s="6">
        <f t="shared" si="0"/>
        <v>9</v>
      </c>
      <c r="AJ4" s="7">
        <f t="shared" si="0"/>
        <v>9</v>
      </c>
      <c r="AK4" s="186"/>
      <c r="AL4" s="187"/>
      <c r="AM4" s="190" t="s">
        <v>94</v>
      </c>
      <c r="AN4" s="190"/>
      <c r="AO4" s="22"/>
      <c r="AP4" s="61"/>
      <c r="AQ4" s="33"/>
      <c r="AR4" s="33"/>
      <c r="AS4" s="32"/>
      <c r="AT4" s="32"/>
      <c r="AU4" s="32"/>
      <c r="AV4" s="32"/>
      <c r="AW4" s="32"/>
      <c r="AX4" s="32"/>
      <c r="AY4" s="32"/>
      <c r="AZ4" s="32"/>
      <c r="BA4" s="32"/>
    </row>
    <row r="5" spans="1:53" ht="15" thickBot="1" x14ac:dyDescent="0.4">
      <c r="A5" s="32"/>
      <c r="B5" s="191" t="s">
        <v>76</v>
      </c>
      <c r="C5" s="192"/>
      <c r="D5" s="10">
        <f>AVERAGE(F5:AJ5)</f>
        <v>1.6693548387096777</v>
      </c>
      <c r="E5" s="46"/>
      <c r="F5" s="12">
        <f t="shared" ref="F5:AJ5" si="1">SUM(F9:F17)</f>
        <v>2.2500000000000004</v>
      </c>
      <c r="G5" s="13">
        <f t="shared" si="1"/>
        <v>2.2500000000000004</v>
      </c>
      <c r="H5" s="13">
        <f t="shared" si="1"/>
        <v>2.2500000000000004</v>
      </c>
      <c r="I5" s="13">
        <f t="shared" si="1"/>
        <v>2.2500000000000004</v>
      </c>
      <c r="J5" s="13">
        <f t="shared" si="1"/>
        <v>0</v>
      </c>
      <c r="K5" s="13">
        <f t="shared" si="1"/>
        <v>0</v>
      </c>
      <c r="L5" s="13">
        <f t="shared" si="1"/>
        <v>2.2500000000000004</v>
      </c>
      <c r="M5" s="13">
        <f t="shared" si="1"/>
        <v>2.2500000000000004</v>
      </c>
      <c r="N5" s="13">
        <f t="shared" si="1"/>
        <v>2.2500000000000004</v>
      </c>
      <c r="O5" s="13">
        <f t="shared" si="1"/>
        <v>2.2500000000000004</v>
      </c>
      <c r="P5" s="13">
        <f t="shared" si="1"/>
        <v>2.2500000000000004</v>
      </c>
      <c r="Q5" s="13">
        <f t="shared" si="1"/>
        <v>0</v>
      </c>
      <c r="R5" s="13">
        <f t="shared" si="1"/>
        <v>0</v>
      </c>
      <c r="S5" s="13">
        <f t="shared" si="1"/>
        <v>2.2500000000000004</v>
      </c>
      <c r="T5" s="13">
        <f t="shared" si="1"/>
        <v>2.2500000000000004</v>
      </c>
      <c r="U5" s="13">
        <f t="shared" si="1"/>
        <v>2.2500000000000004</v>
      </c>
      <c r="V5" s="13">
        <f t="shared" si="1"/>
        <v>2.2500000000000004</v>
      </c>
      <c r="W5" s="13">
        <f t="shared" si="1"/>
        <v>2.2500000000000004</v>
      </c>
      <c r="X5" s="13">
        <f t="shared" si="1"/>
        <v>0</v>
      </c>
      <c r="Y5" s="13">
        <f t="shared" si="1"/>
        <v>0</v>
      </c>
      <c r="Z5" s="13">
        <f t="shared" si="1"/>
        <v>2.2500000000000004</v>
      </c>
      <c r="AA5" s="13">
        <f t="shared" si="1"/>
        <v>2.2500000000000004</v>
      </c>
      <c r="AB5" s="13">
        <f t="shared" si="1"/>
        <v>2.2500000000000004</v>
      </c>
      <c r="AC5" s="13">
        <f t="shared" si="1"/>
        <v>2.2500000000000004</v>
      </c>
      <c r="AD5" s="13">
        <f t="shared" si="1"/>
        <v>2.2500000000000004</v>
      </c>
      <c r="AE5" s="13">
        <f t="shared" si="1"/>
        <v>0</v>
      </c>
      <c r="AF5" s="13">
        <f t="shared" si="1"/>
        <v>0</v>
      </c>
      <c r="AG5" s="13">
        <f t="shared" si="1"/>
        <v>2.2500000000000004</v>
      </c>
      <c r="AH5" s="13">
        <f t="shared" si="1"/>
        <v>2.2500000000000004</v>
      </c>
      <c r="AI5" s="13">
        <f t="shared" si="1"/>
        <v>2.2500000000000004</v>
      </c>
      <c r="AJ5" s="14">
        <f t="shared" si="1"/>
        <v>2.2500000000000004</v>
      </c>
      <c r="AK5" s="186"/>
      <c r="AL5" s="187"/>
      <c r="AM5" s="193" t="s">
        <v>94</v>
      </c>
      <c r="AN5" s="193"/>
      <c r="AO5" s="22"/>
      <c r="AP5" s="61"/>
      <c r="AQ5" s="33"/>
      <c r="AR5" s="33"/>
      <c r="AS5" s="32"/>
      <c r="AT5" s="32"/>
      <c r="AU5" s="32"/>
      <c r="AV5" s="32"/>
      <c r="AW5" s="32"/>
      <c r="AX5" s="32"/>
      <c r="AY5" s="32"/>
      <c r="AZ5" s="32"/>
      <c r="BA5" s="32"/>
    </row>
    <row r="6" spans="1:53" ht="46" customHeight="1" thickBot="1" x14ac:dyDescent="0.4">
      <c r="A6" s="33"/>
      <c r="B6" s="177" t="s">
        <v>87</v>
      </c>
      <c r="C6" s="178"/>
      <c r="D6" s="48" t="s">
        <v>88</v>
      </c>
      <c r="E6" s="98" t="s">
        <v>89</v>
      </c>
      <c r="F6" s="179" t="s">
        <v>90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1"/>
      <c r="AK6" s="99"/>
      <c r="AL6" s="100"/>
      <c r="AM6" s="22"/>
      <c r="AN6" s="182" t="s">
        <v>103</v>
      </c>
      <c r="AO6" s="182"/>
      <c r="AP6" s="182"/>
      <c r="AQ6" s="182"/>
      <c r="AR6" s="33"/>
      <c r="AS6" s="32"/>
      <c r="AT6" s="32"/>
      <c r="AU6" s="32"/>
      <c r="AV6" s="32"/>
      <c r="AW6" s="32"/>
      <c r="AX6" s="32"/>
      <c r="AY6" s="32"/>
      <c r="AZ6" s="32"/>
      <c r="BA6" s="32"/>
    </row>
    <row r="7" spans="1:53" ht="15.5" customHeight="1" thickBot="1" x14ac:dyDescent="0.4">
      <c r="A7" s="32"/>
      <c r="B7" s="98"/>
      <c r="C7" s="85"/>
      <c r="D7" s="48"/>
      <c r="E7" s="98"/>
      <c r="F7" s="86">
        <f>WEEKDAY(F8)</f>
        <v>2</v>
      </c>
      <c r="G7" s="86">
        <f t="shared" ref="G7:AJ7" si="2">WEEKDAY(G8)</f>
        <v>3</v>
      </c>
      <c r="H7" s="86">
        <f t="shared" si="2"/>
        <v>4</v>
      </c>
      <c r="I7" s="86">
        <f t="shared" si="2"/>
        <v>5</v>
      </c>
      <c r="J7" s="86">
        <f t="shared" si="2"/>
        <v>6</v>
      </c>
      <c r="K7" s="86">
        <f t="shared" si="2"/>
        <v>7</v>
      </c>
      <c r="L7" s="86">
        <f t="shared" si="2"/>
        <v>1</v>
      </c>
      <c r="M7" s="86">
        <f t="shared" si="2"/>
        <v>2</v>
      </c>
      <c r="N7" s="86">
        <f t="shared" si="2"/>
        <v>3</v>
      </c>
      <c r="O7" s="86">
        <f t="shared" si="2"/>
        <v>4</v>
      </c>
      <c r="P7" s="86">
        <f t="shared" si="2"/>
        <v>5</v>
      </c>
      <c r="Q7" s="86">
        <f t="shared" si="2"/>
        <v>6</v>
      </c>
      <c r="R7" s="86">
        <f t="shared" si="2"/>
        <v>7</v>
      </c>
      <c r="S7" s="86">
        <f t="shared" si="2"/>
        <v>1</v>
      </c>
      <c r="T7" s="86">
        <f t="shared" si="2"/>
        <v>2</v>
      </c>
      <c r="U7" s="86">
        <f t="shared" si="2"/>
        <v>3</v>
      </c>
      <c r="V7" s="86">
        <f t="shared" si="2"/>
        <v>4</v>
      </c>
      <c r="W7" s="86">
        <f t="shared" si="2"/>
        <v>5</v>
      </c>
      <c r="X7" s="86">
        <f t="shared" si="2"/>
        <v>6</v>
      </c>
      <c r="Y7" s="86">
        <f t="shared" si="2"/>
        <v>7</v>
      </c>
      <c r="Z7" s="86">
        <f t="shared" si="2"/>
        <v>1</v>
      </c>
      <c r="AA7" s="86">
        <f t="shared" si="2"/>
        <v>2</v>
      </c>
      <c r="AB7" s="86">
        <f t="shared" si="2"/>
        <v>3</v>
      </c>
      <c r="AC7" s="86">
        <f t="shared" si="2"/>
        <v>4</v>
      </c>
      <c r="AD7" s="86">
        <f t="shared" si="2"/>
        <v>5</v>
      </c>
      <c r="AE7" s="86">
        <f t="shared" si="2"/>
        <v>6</v>
      </c>
      <c r="AF7" s="86">
        <f t="shared" si="2"/>
        <v>7</v>
      </c>
      <c r="AG7" s="86">
        <f t="shared" si="2"/>
        <v>1</v>
      </c>
      <c r="AH7" s="86">
        <f t="shared" si="2"/>
        <v>2</v>
      </c>
      <c r="AI7" s="86">
        <f t="shared" si="2"/>
        <v>3</v>
      </c>
      <c r="AJ7" s="86">
        <f t="shared" si="2"/>
        <v>4</v>
      </c>
      <c r="AK7" s="99"/>
      <c r="AL7" s="100"/>
      <c r="AM7" s="22"/>
      <c r="AN7" s="183"/>
      <c r="AO7" s="183"/>
      <c r="AP7" s="183"/>
      <c r="AQ7" s="183"/>
      <c r="AR7" s="33"/>
      <c r="AS7" s="32"/>
      <c r="AT7" s="32"/>
      <c r="AU7" s="32"/>
      <c r="AV7" s="32"/>
      <c r="AW7" s="32"/>
      <c r="AX7" s="32"/>
      <c r="AY7" s="32"/>
      <c r="AZ7" s="32"/>
      <c r="BA7" s="32"/>
    </row>
    <row r="8" spans="1:53" ht="51" customHeight="1" thickBot="1" x14ac:dyDescent="0.4">
      <c r="A8" s="32"/>
      <c r="B8" s="50" t="s">
        <v>77</v>
      </c>
      <c r="C8" s="49" t="s">
        <v>78</v>
      </c>
      <c r="D8" s="50" t="s">
        <v>79</v>
      </c>
      <c r="E8" s="53" t="s">
        <v>80</v>
      </c>
      <c r="F8" s="93">
        <f>DATE($C$2+2020,$B$2,1)</f>
        <v>44774</v>
      </c>
      <c r="G8" s="93">
        <f>DATE($C$2+2020,$B$2,2)</f>
        <v>44775</v>
      </c>
      <c r="H8" s="93">
        <f>DATE($C$2+2020,$B$2,3)</f>
        <v>44776</v>
      </c>
      <c r="I8" s="93">
        <f>DATE($C$2+2020,$B$2,4)</f>
        <v>44777</v>
      </c>
      <c r="J8" s="93">
        <f>DATE($C$2+2020,$B$2,5)</f>
        <v>44778</v>
      </c>
      <c r="K8" s="93">
        <f>DATE($C$2+2020,$B$2,6)</f>
        <v>44779</v>
      </c>
      <c r="L8" s="93">
        <f>DATE($C$2+2020,$B$2,7)</f>
        <v>44780</v>
      </c>
      <c r="M8" s="93">
        <f>DATE($C$2+2020,$B$2,8)</f>
        <v>44781</v>
      </c>
      <c r="N8" s="93">
        <f>DATE($C$2+2020,$B$2,9)</f>
        <v>44782</v>
      </c>
      <c r="O8" s="93">
        <f>DATE($C$2+2020,$B$2,10)</f>
        <v>44783</v>
      </c>
      <c r="P8" s="93">
        <f>DATE($C$2+2020,$B$2,11)</f>
        <v>44784</v>
      </c>
      <c r="Q8" s="93">
        <f>DATE($C$2+2020,$B$2,12)</f>
        <v>44785</v>
      </c>
      <c r="R8" s="93">
        <f>DATE($C$2+2020,$B$2,13)</f>
        <v>44786</v>
      </c>
      <c r="S8" s="93">
        <f>DATE($C$2+2020,$B$2,14)</f>
        <v>44787</v>
      </c>
      <c r="T8" s="93">
        <f>DATE($C$2+2020,$B$2,15)</f>
        <v>44788</v>
      </c>
      <c r="U8" s="93">
        <f>DATE($C$2+2020,$B$2,16)</f>
        <v>44789</v>
      </c>
      <c r="V8" s="93">
        <f>DATE($C$2+2020,$B$2,17)</f>
        <v>44790</v>
      </c>
      <c r="W8" s="93">
        <f>DATE($C$2+2020,$B$2,18)</f>
        <v>44791</v>
      </c>
      <c r="X8" s="93">
        <f>DATE($C$2+2020,$B$2,19)</f>
        <v>44792</v>
      </c>
      <c r="Y8" s="93">
        <f>DATE($C$2+2020,$B$2,20)</f>
        <v>44793</v>
      </c>
      <c r="Z8" s="93">
        <f>DATE($C$2+2020,$B$2,21)</f>
        <v>44794</v>
      </c>
      <c r="AA8" s="93">
        <f>DATE($C$2+2020,$B$2,22)</f>
        <v>44795</v>
      </c>
      <c r="AB8" s="93">
        <f>DATE($C$2+2020,$B$2,23)</f>
        <v>44796</v>
      </c>
      <c r="AC8" s="93">
        <f>DATE($C$2+2020,$B$2,24)</f>
        <v>44797</v>
      </c>
      <c r="AD8" s="93">
        <f>DATE($C$2+2020,$B$2,25)</f>
        <v>44798</v>
      </c>
      <c r="AE8" s="93">
        <f>DATE($C$2+2020,$B$2,26)</f>
        <v>44799</v>
      </c>
      <c r="AF8" s="93">
        <f>DATE($C$2+2020,$B$2,27)</f>
        <v>44800</v>
      </c>
      <c r="AG8" s="93">
        <f>DATE($C$2+2020,$B$2,28)</f>
        <v>44801</v>
      </c>
      <c r="AH8" s="93">
        <f>DATE($C$2+2020,$B$2,29)</f>
        <v>44802</v>
      </c>
      <c r="AI8" s="93">
        <f>DATE($C$2+2020,$B$2,30)</f>
        <v>44803</v>
      </c>
      <c r="AJ8" s="93">
        <f>DATE($C$2+2020,$B$2,31)</f>
        <v>44804</v>
      </c>
      <c r="AK8" s="3"/>
      <c r="AL8" s="3"/>
      <c r="AM8" s="23" t="s">
        <v>81</v>
      </c>
      <c r="AN8" s="24" t="s">
        <v>82</v>
      </c>
      <c r="AO8" s="24"/>
      <c r="AP8" s="25" t="s">
        <v>83</v>
      </c>
      <c r="AQ8" s="184" t="s">
        <v>84</v>
      </c>
      <c r="AR8" s="185"/>
      <c r="AS8" s="32"/>
      <c r="AT8" s="32"/>
      <c r="AU8" s="32"/>
      <c r="AV8" s="32"/>
      <c r="AW8" s="32"/>
      <c r="AX8" s="32"/>
      <c r="AY8" s="32"/>
      <c r="AZ8" s="32"/>
      <c r="BA8" s="32"/>
    </row>
    <row r="9" spans="1:53" x14ac:dyDescent="0.35">
      <c r="A9" s="32"/>
      <c r="B9" s="88" t="s">
        <v>85</v>
      </c>
      <c r="C9" s="89" t="s">
        <v>85</v>
      </c>
      <c r="D9" s="88" t="s">
        <v>57</v>
      </c>
      <c r="E9" s="88" t="s">
        <v>62</v>
      </c>
      <c r="F9" s="94" cm="1">
        <f t="array" ref="F9">_xlfn.IFS(F$7=6," ",F$7=7," ",F$7=1,'CHAMPS NECESSAIRES'!$D$14,F$7=2,'CHAMPS NECESSAIRES'!$D$14,F$7=3,'CHAMPS NECESSAIRES'!$D$14,F$7=4,'CHAMPS NECESSAIRES'!$D$14,F$7=5,'CHAMPS NECESSAIRES'!$D$14)</f>
        <v>0.25000000000000006</v>
      </c>
      <c r="G9" s="94" cm="1">
        <f t="array" ref="G9">_xlfn.IFS(G$7=6," ",G$7=7," ",G$7=1,'CHAMPS NECESSAIRES'!$D$14,G$7=2,'CHAMPS NECESSAIRES'!$D$14,G$7=3,'CHAMPS NECESSAIRES'!$D$14,G$7=4,'CHAMPS NECESSAIRES'!$D$14,G$7=5,'CHAMPS NECESSAIRES'!$D$14)</f>
        <v>0.25000000000000006</v>
      </c>
      <c r="H9" s="94" cm="1">
        <f t="array" ref="H9">_xlfn.IFS(H$7=6," ",H$7=7," ",H$7=1,'CHAMPS NECESSAIRES'!$D$14,H$7=2,'CHAMPS NECESSAIRES'!$D$14,H$7=3,'CHAMPS NECESSAIRES'!$D$14,H$7=4,'CHAMPS NECESSAIRES'!$D$14,H$7=5,'CHAMPS NECESSAIRES'!$D$14)</f>
        <v>0.25000000000000006</v>
      </c>
      <c r="I9" s="94" cm="1">
        <f t="array" ref="I9">_xlfn.IFS(I$7=6," ",I$7=7," ",I$7=1,'CHAMPS NECESSAIRES'!$D$14,I$7=2,'CHAMPS NECESSAIRES'!$D$14,I$7=3,'CHAMPS NECESSAIRES'!$D$14,I$7=4,'CHAMPS NECESSAIRES'!$D$14,I$7=5,'CHAMPS NECESSAIRES'!$D$14)</f>
        <v>0.25000000000000006</v>
      </c>
      <c r="J9" s="104" t="str" cm="1">
        <f t="array" ref="J9">_xlfn.IFS(J$7=6," ",J$7=7," ",J$7=1,'CHAMPS NECESSAIRES'!$D$14,J$7=2,'CHAMPS NECESSAIRES'!$D$14,J$7=3,'CHAMPS NECESSAIRES'!$D$14,J$7=4,'CHAMPS NECESSAIRES'!$D$14,J$7=5,'CHAMPS NECESSAIRES'!$D$14)</f>
        <v xml:space="preserve"> </v>
      </c>
      <c r="K9" s="104" t="str" cm="1">
        <f t="array" ref="K9">_xlfn.IFS(K$7=6," ",K$7=7," ",K$7=1,'CHAMPS NECESSAIRES'!$D$14,K$7=2,'CHAMPS NECESSAIRES'!$D$14,K$7=3,'CHAMPS NECESSAIRES'!$D$14,K$7=4,'CHAMPS NECESSAIRES'!$D$14,K$7=5,'CHAMPS NECESSAIRES'!$D$14)</f>
        <v xml:space="preserve"> </v>
      </c>
      <c r="L9" s="94" cm="1">
        <f t="array" ref="L9">_xlfn.IFS(L$7=6," ",L$7=7," ",L$7=1,'CHAMPS NECESSAIRES'!$D$14,L$7=2,'CHAMPS NECESSAIRES'!$D$14,L$7=3,'CHAMPS NECESSAIRES'!$D$14,L$7=4,'CHAMPS NECESSAIRES'!$D$14,L$7=5,'CHAMPS NECESSAIRES'!$D$14)</f>
        <v>0.25000000000000006</v>
      </c>
      <c r="M9" s="94" cm="1">
        <f t="array" ref="M9">_xlfn.IFS(M$7=6," ",M$7=7," ",M$7=1,'CHAMPS NECESSAIRES'!$D$14,M$7=2,'CHAMPS NECESSAIRES'!$D$14,M$7=3,'CHAMPS NECESSAIRES'!$D$14,M$7=4,'CHAMPS NECESSAIRES'!$D$14,M$7=5,'CHAMPS NECESSAIRES'!$D$14)</f>
        <v>0.25000000000000006</v>
      </c>
      <c r="N9" s="94" cm="1">
        <f t="array" ref="N9">_xlfn.IFS(N$7=6," ",N$7=7," ",N$7=1,'CHAMPS NECESSAIRES'!$D$14,N$7=2,'CHAMPS NECESSAIRES'!$D$14,N$7=3,'CHAMPS NECESSAIRES'!$D$14,N$7=4,'CHAMPS NECESSAIRES'!$D$14,N$7=5,'CHAMPS NECESSAIRES'!$D$14)</f>
        <v>0.25000000000000006</v>
      </c>
      <c r="O9" s="94" cm="1">
        <f t="array" ref="O9">_xlfn.IFS(O$7=6," ",O$7=7," ",O$7=1,'CHAMPS NECESSAIRES'!$D$14,O$7=2,'CHAMPS NECESSAIRES'!$D$14,O$7=3,'CHAMPS NECESSAIRES'!$D$14,O$7=4,'CHAMPS NECESSAIRES'!$D$14,O$7=5,'CHAMPS NECESSAIRES'!$D$14)</f>
        <v>0.25000000000000006</v>
      </c>
      <c r="P9" s="94" cm="1">
        <f t="array" ref="P9">_xlfn.IFS(P$7=6," ",P$7=7," ",P$7=1,'CHAMPS NECESSAIRES'!$D$14,P$7=2,'CHAMPS NECESSAIRES'!$D$14,P$7=3,'CHAMPS NECESSAIRES'!$D$14,P$7=4,'CHAMPS NECESSAIRES'!$D$14,P$7=5,'CHAMPS NECESSAIRES'!$D$14)</f>
        <v>0.25000000000000006</v>
      </c>
      <c r="Q9" s="104" t="str" cm="1">
        <f t="array" ref="Q9">_xlfn.IFS(Q$7=6," ",Q$7=7," ",Q$7=1,'CHAMPS NECESSAIRES'!$D$14,Q$7=2,'CHAMPS NECESSAIRES'!$D$14,Q$7=3,'CHAMPS NECESSAIRES'!$D$14,Q$7=4,'CHAMPS NECESSAIRES'!$D$14,Q$7=5,'CHAMPS NECESSAIRES'!$D$14)</f>
        <v xml:space="preserve"> </v>
      </c>
      <c r="R9" s="104" t="str" cm="1">
        <f t="array" ref="R9">_xlfn.IFS(R$7=6," ",R$7=7," ",R$7=1,'CHAMPS NECESSAIRES'!$D$14,R$7=2,'CHAMPS NECESSAIRES'!$D$14,R$7=3,'CHAMPS NECESSAIRES'!$D$14,R$7=4,'CHAMPS NECESSAIRES'!$D$14,R$7=5,'CHAMPS NECESSAIRES'!$D$14)</f>
        <v xml:space="preserve"> </v>
      </c>
      <c r="S9" s="94" cm="1">
        <f t="array" ref="S9">_xlfn.IFS(S$7=6," ",S$7=7," ",S$7=1,'CHAMPS NECESSAIRES'!$D$14,S$7=2,'CHAMPS NECESSAIRES'!$D$14,S$7=3,'CHAMPS NECESSAIRES'!$D$14,S$7=4,'CHAMPS NECESSAIRES'!$D$14,S$7=5,'CHAMPS NECESSAIRES'!$D$14)</f>
        <v>0.25000000000000006</v>
      </c>
      <c r="T9" s="94" cm="1">
        <f t="array" ref="T9">_xlfn.IFS(T$7=6," ",T$7=7," ",T$7=1,'CHAMPS NECESSAIRES'!$D$14,T$7=2,'CHAMPS NECESSAIRES'!$D$14,T$7=3,'CHAMPS NECESSAIRES'!$D$14,T$7=4,'CHAMPS NECESSAIRES'!$D$14,T$7=5,'CHAMPS NECESSAIRES'!$D$14)</f>
        <v>0.25000000000000006</v>
      </c>
      <c r="U9" s="94" cm="1">
        <f t="array" ref="U9">_xlfn.IFS(U$7=6," ",U$7=7," ",U$7=1,'CHAMPS NECESSAIRES'!$D$14,U$7=2,'CHAMPS NECESSAIRES'!$D$14,U$7=3,'CHAMPS NECESSAIRES'!$D$14,U$7=4,'CHAMPS NECESSAIRES'!$D$14,U$7=5,'CHAMPS NECESSAIRES'!$D$14)</f>
        <v>0.25000000000000006</v>
      </c>
      <c r="V9" s="94" cm="1">
        <f t="array" ref="V9">_xlfn.IFS(V$7=6," ",V$7=7," ",V$7=1,'CHAMPS NECESSAIRES'!$D$14,V$7=2,'CHAMPS NECESSAIRES'!$D$14,V$7=3,'CHAMPS NECESSAIRES'!$D$14,V$7=4,'CHAMPS NECESSAIRES'!$D$14,V$7=5,'CHAMPS NECESSAIRES'!$D$14)</f>
        <v>0.25000000000000006</v>
      </c>
      <c r="W9" s="94" cm="1">
        <f t="array" ref="W9">_xlfn.IFS(W$7=6," ",W$7=7," ",W$7=1,'CHAMPS NECESSAIRES'!$D$14,W$7=2,'CHAMPS NECESSAIRES'!$D$14,W$7=3,'CHAMPS NECESSAIRES'!$D$14,W$7=4,'CHAMPS NECESSAIRES'!$D$14,W$7=5,'CHAMPS NECESSAIRES'!$D$14)</f>
        <v>0.25000000000000006</v>
      </c>
      <c r="X9" s="104" t="str" cm="1">
        <f t="array" ref="X9">_xlfn.IFS(X$7=6," ",X$7=7," ",X$7=1,'CHAMPS NECESSAIRES'!$D$14,X$7=2,'CHAMPS NECESSAIRES'!$D$14,X$7=3,'CHAMPS NECESSAIRES'!$D$14,X$7=4,'CHAMPS NECESSAIRES'!$D$14,X$7=5,'CHAMPS NECESSAIRES'!$D$14)</f>
        <v xml:space="preserve"> </v>
      </c>
      <c r="Y9" s="104" t="str" cm="1">
        <f t="array" ref="Y9">_xlfn.IFS(Y$7=6," ",Y$7=7," ",Y$7=1,'CHAMPS NECESSAIRES'!$D$14,Y$7=2,'CHAMPS NECESSAIRES'!$D$14,Y$7=3,'CHAMPS NECESSAIRES'!$D$14,Y$7=4,'CHAMPS NECESSAIRES'!$D$14,Y$7=5,'CHAMPS NECESSAIRES'!$D$14)</f>
        <v xml:space="preserve"> </v>
      </c>
      <c r="Z9" s="94" cm="1">
        <f t="array" ref="Z9">_xlfn.IFS(Z$7=6," ",Z$7=7," ",Z$7=1,'CHAMPS NECESSAIRES'!$D$14,Z$7=2,'CHAMPS NECESSAIRES'!$D$14,Z$7=3,'CHAMPS NECESSAIRES'!$D$14,Z$7=4,'CHAMPS NECESSAIRES'!$D$14,Z$7=5,'CHAMPS NECESSAIRES'!$D$14)</f>
        <v>0.25000000000000006</v>
      </c>
      <c r="AA9" s="94" cm="1">
        <f t="array" ref="AA9">_xlfn.IFS(AA$7=6," ",AA$7=7," ",AA$7=1,'CHAMPS NECESSAIRES'!$D$14,AA$7=2,'CHAMPS NECESSAIRES'!$D$14,AA$7=3,'CHAMPS NECESSAIRES'!$D$14,AA$7=4,'CHAMPS NECESSAIRES'!$D$14,AA$7=5,'CHAMPS NECESSAIRES'!$D$14)</f>
        <v>0.25000000000000006</v>
      </c>
      <c r="AB9" s="94" cm="1">
        <f t="array" ref="AB9">_xlfn.IFS(AB$7=6," ",AB$7=7," ",AB$7=1,'CHAMPS NECESSAIRES'!$D$14,AB$7=2,'CHAMPS NECESSAIRES'!$D$14,AB$7=3,'CHAMPS NECESSAIRES'!$D$14,AB$7=4,'CHAMPS NECESSAIRES'!$D$14,AB$7=5,'CHAMPS NECESSAIRES'!$D$14)</f>
        <v>0.25000000000000006</v>
      </c>
      <c r="AC9" s="94" cm="1">
        <f t="array" ref="AC9">_xlfn.IFS(AC$7=6," ",AC$7=7," ",AC$7=1,'CHAMPS NECESSAIRES'!$D$14,AC$7=2,'CHAMPS NECESSAIRES'!$D$14,AC$7=3,'CHAMPS NECESSAIRES'!$D$14,AC$7=4,'CHAMPS NECESSAIRES'!$D$14,AC$7=5,'CHAMPS NECESSAIRES'!$D$14)</f>
        <v>0.25000000000000006</v>
      </c>
      <c r="AD9" s="94" cm="1">
        <f t="array" ref="AD9">_xlfn.IFS(AD$7=6," ",AD$7=7," ",AD$7=1,'CHAMPS NECESSAIRES'!$D$14,AD$7=2,'CHAMPS NECESSAIRES'!$D$14,AD$7=3,'CHAMPS NECESSAIRES'!$D$14,AD$7=4,'CHAMPS NECESSAIRES'!$D$14,AD$7=5,'CHAMPS NECESSAIRES'!$D$14)</f>
        <v>0.25000000000000006</v>
      </c>
      <c r="AE9" s="104" t="str" cm="1">
        <f t="array" ref="AE9">_xlfn.IFS(AE$7=6," ",AE$7=7," ",AE$7=1,'CHAMPS NECESSAIRES'!$D$14,AE$7=2,'CHAMPS NECESSAIRES'!$D$14,AE$7=3,'CHAMPS NECESSAIRES'!$D$14,AE$7=4,'CHAMPS NECESSAIRES'!$D$14,AE$7=5,'CHAMPS NECESSAIRES'!$D$14)</f>
        <v xml:space="preserve"> </v>
      </c>
      <c r="AF9" s="104" t="str" cm="1">
        <f t="array" ref="AF9">_xlfn.IFS(AF$7=6," ",AF$7=7," ",AF$7=1,'CHAMPS NECESSAIRES'!$D$14,AF$7=2,'CHAMPS NECESSAIRES'!$D$14,AF$7=3,'CHAMPS NECESSAIRES'!$D$14,AF$7=4,'CHAMPS NECESSAIRES'!$D$14,AF$7=5,'CHAMPS NECESSAIRES'!$D$14)</f>
        <v xml:space="preserve"> </v>
      </c>
      <c r="AG9" s="94" cm="1">
        <f t="array" ref="AG9">_xlfn.IFS(AG$7=6," ",AG$7=7," ",AG$7=1,'CHAMPS NECESSAIRES'!$D$14,AG$7=2,'CHAMPS NECESSAIRES'!$D$14,AG$7=3,'CHAMPS NECESSAIRES'!$D$14,AG$7=4,'CHAMPS NECESSAIRES'!$D$14,AG$7=5,'CHAMPS NECESSAIRES'!$D$14)</f>
        <v>0.25000000000000006</v>
      </c>
      <c r="AH9" s="94" cm="1">
        <f t="array" ref="AH9">_xlfn.IFS(AH$7=6," ",AH$7=7," ",AH$7=1,'CHAMPS NECESSAIRES'!$D$14,AH$7=2,'CHAMPS NECESSAIRES'!$D$14,AH$7=3,'CHAMPS NECESSAIRES'!$D$14,AH$7=4,'CHAMPS NECESSAIRES'!$D$14,AH$7=5,'CHAMPS NECESSAIRES'!$D$14)</f>
        <v>0.25000000000000006</v>
      </c>
      <c r="AI9" s="94" cm="1">
        <f t="array" ref="AI9">_xlfn.IFS(AI$7=6," ",AI$7=7," ",AI$7=1,'CHAMPS NECESSAIRES'!$D$14,AI$7=2,'CHAMPS NECESSAIRES'!$D$14,AI$7=3,'CHAMPS NECESSAIRES'!$D$14,AI$7=4,'CHAMPS NECESSAIRES'!$D$14,AI$7=5,'CHAMPS NECESSAIRES'!$D$14)</f>
        <v>0.25000000000000006</v>
      </c>
      <c r="AJ9" s="94" cm="1">
        <f t="array" ref="AJ9">_xlfn.IFS(AJ$7=6," ",AJ$7=7," ",AJ$7=1,'CHAMPS NECESSAIRES'!$D$14,AJ$7=2,'CHAMPS NECESSAIRES'!$D$14,AJ$7=3,'CHAMPS NECESSAIRES'!$D$14,AJ$7=4,'CHAMPS NECESSAIRES'!$D$14,AJ$7=5,'CHAMPS NECESSAIRES'!$D$14)</f>
        <v>0.25000000000000006</v>
      </c>
      <c r="AK9" s="4" t="e">
        <f>(F9*24)+(G9*24)+(H9*24)+(I9*24)+(J9*24)+(M9*24)+(N9*24)+(O9*24)+(P9*24)+(Q9*24)+(T9*24)+(U9*24)+(V9*24)+(W9*24)+(X9*24)+(AA9*24)+(AB9*24)+(AC9*24)+(AD9*24)+(AJ9*24)</f>
        <v>#VALUE!</v>
      </c>
      <c r="AL9" s="5" t="e">
        <f>AK9/24</f>
        <v>#VALUE!</v>
      </c>
      <c r="AM9" s="26">
        <f>SUM(F9:AJ9)</f>
        <v>5.7500000000000009</v>
      </c>
      <c r="AN9" s="27">
        <f>AM9/4</f>
        <v>1.4375000000000002</v>
      </c>
      <c r="AO9" s="28">
        <f>AN9*24</f>
        <v>34.500000000000007</v>
      </c>
      <c r="AP9" s="72">
        <f>AO9*(1-$D$3)</f>
        <v>32.775000000000006</v>
      </c>
      <c r="AQ9" s="17">
        <f t="shared" ref="AQ9:AQ17" si="3">ROUNDDOWN(AP9,-0.5)</f>
        <v>32</v>
      </c>
      <c r="AR9" s="18" t="s">
        <v>86</v>
      </c>
      <c r="AS9" s="32"/>
      <c r="AT9" s="32"/>
      <c r="AU9" s="32"/>
      <c r="AV9" s="32"/>
      <c r="AW9" s="32"/>
      <c r="AX9" s="32"/>
      <c r="AY9" s="32"/>
      <c r="AZ9" s="32"/>
      <c r="BA9" s="32"/>
    </row>
    <row r="10" spans="1:53" x14ac:dyDescent="0.35">
      <c r="A10" s="32"/>
      <c r="B10" s="51" t="s">
        <v>85</v>
      </c>
      <c r="C10" s="15" t="s">
        <v>85</v>
      </c>
      <c r="D10" s="51" t="s">
        <v>57</v>
      </c>
      <c r="E10" s="51" t="s">
        <v>62</v>
      </c>
      <c r="F10" s="94" cm="1">
        <f t="array" ref="F10">_xlfn.IFS(F$7=6," ",F$7=7," ",F$7=1,'CHAMPS NECESSAIRES'!$D$14,F$7=2,'CHAMPS NECESSAIRES'!$D$14,F$7=3,'CHAMPS NECESSAIRES'!$D$14,F$7=4,'CHAMPS NECESSAIRES'!$D$14,F$7=5,'CHAMPS NECESSAIRES'!$D$14)</f>
        <v>0.25000000000000006</v>
      </c>
      <c r="G10" s="94" cm="1">
        <f t="array" ref="G10">_xlfn.IFS(G$7=6," ",G$7=7," ",G$7=1,'CHAMPS NECESSAIRES'!$D$14,G$7=2,'CHAMPS NECESSAIRES'!$D$14,G$7=3,'CHAMPS NECESSAIRES'!$D$14,G$7=4,'CHAMPS NECESSAIRES'!$D$14,G$7=5,'CHAMPS NECESSAIRES'!$D$14)</f>
        <v>0.25000000000000006</v>
      </c>
      <c r="H10" s="94" cm="1">
        <f t="array" ref="H10">_xlfn.IFS(H$7=6," ",H$7=7," ",H$7=1,'CHAMPS NECESSAIRES'!$D$14,H$7=2,'CHAMPS NECESSAIRES'!$D$14,H$7=3,'CHAMPS NECESSAIRES'!$D$14,H$7=4,'CHAMPS NECESSAIRES'!$D$14,H$7=5,'CHAMPS NECESSAIRES'!$D$14)</f>
        <v>0.25000000000000006</v>
      </c>
      <c r="I10" s="94" cm="1">
        <f t="array" ref="I10">_xlfn.IFS(I$7=6," ",I$7=7," ",I$7=1,'CHAMPS NECESSAIRES'!$D$14,I$7=2,'CHAMPS NECESSAIRES'!$D$14,I$7=3,'CHAMPS NECESSAIRES'!$D$14,I$7=4,'CHAMPS NECESSAIRES'!$D$14,I$7=5,'CHAMPS NECESSAIRES'!$D$14)</f>
        <v>0.25000000000000006</v>
      </c>
      <c r="J10" s="104" t="str" cm="1">
        <f t="array" ref="J10">_xlfn.IFS(J$7=6," ",J$7=7," ",J$7=1,'CHAMPS NECESSAIRES'!$D$14,J$7=2,'CHAMPS NECESSAIRES'!$D$14,J$7=3,'CHAMPS NECESSAIRES'!$D$14,J$7=4,'CHAMPS NECESSAIRES'!$D$14,J$7=5,'CHAMPS NECESSAIRES'!$D$14)</f>
        <v xml:space="preserve"> </v>
      </c>
      <c r="K10" s="104" t="str" cm="1">
        <f t="array" ref="K10">_xlfn.IFS(K$7=6," ",K$7=7," ",K$7=1,'CHAMPS NECESSAIRES'!$D$14,K$7=2,'CHAMPS NECESSAIRES'!$D$14,K$7=3,'CHAMPS NECESSAIRES'!$D$14,K$7=4,'CHAMPS NECESSAIRES'!$D$14,K$7=5,'CHAMPS NECESSAIRES'!$D$14)</f>
        <v xml:space="preserve"> </v>
      </c>
      <c r="L10" s="94" cm="1">
        <f t="array" ref="L10">_xlfn.IFS(L$7=6," ",L$7=7," ",L$7=1,'CHAMPS NECESSAIRES'!$D$14,L$7=2,'CHAMPS NECESSAIRES'!$D$14,L$7=3,'CHAMPS NECESSAIRES'!$D$14,L$7=4,'CHAMPS NECESSAIRES'!$D$14,L$7=5,'CHAMPS NECESSAIRES'!$D$14)</f>
        <v>0.25000000000000006</v>
      </c>
      <c r="M10" s="94" cm="1">
        <f t="array" ref="M10">_xlfn.IFS(M$7=6," ",M$7=7," ",M$7=1,'CHAMPS NECESSAIRES'!$D$14,M$7=2,'CHAMPS NECESSAIRES'!$D$14,M$7=3,'CHAMPS NECESSAIRES'!$D$14,M$7=4,'CHAMPS NECESSAIRES'!$D$14,M$7=5,'CHAMPS NECESSAIRES'!$D$14)</f>
        <v>0.25000000000000006</v>
      </c>
      <c r="N10" s="94" cm="1">
        <f t="array" ref="N10">_xlfn.IFS(N$7=6," ",N$7=7," ",N$7=1,'CHAMPS NECESSAIRES'!$D$14,N$7=2,'CHAMPS NECESSAIRES'!$D$14,N$7=3,'CHAMPS NECESSAIRES'!$D$14,N$7=4,'CHAMPS NECESSAIRES'!$D$14,N$7=5,'CHAMPS NECESSAIRES'!$D$14)</f>
        <v>0.25000000000000006</v>
      </c>
      <c r="O10" s="94" cm="1">
        <f t="array" ref="O10">_xlfn.IFS(O$7=6," ",O$7=7," ",O$7=1,'CHAMPS NECESSAIRES'!$D$14,O$7=2,'CHAMPS NECESSAIRES'!$D$14,O$7=3,'CHAMPS NECESSAIRES'!$D$14,O$7=4,'CHAMPS NECESSAIRES'!$D$14,O$7=5,'CHAMPS NECESSAIRES'!$D$14)</f>
        <v>0.25000000000000006</v>
      </c>
      <c r="P10" s="94" cm="1">
        <f t="array" ref="P10">_xlfn.IFS(P$7=6," ",P$7=7," ",P$7=1,'CHAMPS NECESSAIRES'!$D$14,P$7=2,'CHAMPS NECESSAIRES'!$D$14,P$7=3,'CHAMPS NECESSAIRES'!$D$14,P$7=4,'CHAMPS NECESSAIRES'!$D$14,P$7=5,'CHAMPS NECESSAIRES'!$D$14)</f>
        <v>0.25000000000000006</v>
      </c>
      <c r="Q10" s="104" t="str" cm="1">
        <f t="array" ref="Q10">_xlfn.IFS(Q$7=6," ",Q$7=7," ",Q$7=1,'CHAMPS NECESSAIRES'!$D$14,Q$7=2,'CHAMPS NECESSAIRES'!$D$14,Q$7=3,'CHAMPS NECESSAIRES'!$D$14,Q$7=4,'CHAMPS NECESSAIRES'!$D$14,Q$7=5,'CHAMPS NECESSAIRES'!$D$14)</f>
        <v xml:space="preserve"> </v>
      </c>
      <c r="R10" s="104" t="str" cm="1">
        <f t="array" ref="R10">_xlfn.IFS(R$7=6," ",R$7=7," ",R$7=1,'CHAMPS NECESSAIRES'!$D$14,R$7=2,'CHAMPS NECESSAIRES'!$D$14,R$7=3,'CHAMPS NECESSAIRES'!$D$14,R$7=4,'CHAMPS NECESSAIRES'!$D$14,R$7=5,'CHAMPS NECESSAIRES'!$D$14)</f>
        <v xml:space="preserve"> </v>
      </c>
      <c r="S10" s="94" cm="1">
        <f t="array" ref="S10">_xlfn.IFS(S$7=6," ",S$7=7," ",S$7=1,'CHAMPS NECESSAIRES'!$D$14,S$7=2,'CHAMPS NECESSAIRES'!$D$14,S$7=3,'CHAMPS NECESSAIRES'!$D$14,S$7=4,'CHAMPS NECESSAIRES'!$D$14,S$7=5,'CHAMPS NECESSAIRES'!$D$14)</f>
        <v>0.25000000000000006</v>
      </c>
      <c r="T10" s="94" cm="1">
        <f t="array" ref="T10">_xlfn.IFS(T$7=6," ",T$7=7," ",T$7=1,'CHAMPS NECESSAIRES'!$D$14,T$7=2,'CHAMPS NECESSAIRES'!$D$14,T$7=3,'CHAMPS NECESSAIRES'!$D$14,T$7=4,'CHAMPS NECESSAIRES'!$D$14,T$7=5,'CHAMPS NECESSAIRES'!$D$14)</f>
        <v>0.25000000000000006</v>
      </c>
      <c r="U10" s="94" cm="1">
        <f t="array" ref="U10">_xlfn.IFS(U$7=6," ",U$7=7," ",U$7=1,'CHAMPS NECESSAIRES'!$D$14,U$7=2,'CHAMPS NECESSAIRES'!$D$14,U$7=3,'CHAMPS NECESSAIRES'!$D$14,U$7=4,'CHAMPS NECESSAIRES'!$D$14,U$7=5,'CHAMPS NECESSAIRES'!$D$14)</f>
        <v>0.25000000000000006</v>
      </c>
      <c r="V10" s="94" cm="1">
        <f t="array" ref="V10">_xlfn.IFS(V$7=6," ",V$7=7," ",V$7=1,'CHAMPS NECESSAIRES'!$D$14,V$7=2,'CHAMPS NECESSAIRES'!$D$14,V$7=3,'CHAMPS NECESSAIRES'!$D$14,V$7=4,'CHAMPS NECESSAIRES'!$D$14,V$7=5,'CHAMPS NECESSAIRES'!$D$14)</f>
        <v>0.25000000000000006</v>
      </c>
      <c r="W10" s="94" cm="1">
        <f t="array" ref="W10">_xlfn.IFS(W$7=6," ",W$7=7," ",W$7=1,'CHAMPS NECESSAIRES'!$D$14,W$7=2,'CHAMPS NECESSAIRES'!$D$14,W$7=3,'CHAMPS NECESSAIRES'!$D$14,W$7=4,'CHAMPS NECESSAIRES'!$D$14,W$7=5,'CHAMPS NECESSAIRES'!$D$14)</f>
        <v>0.25000000000000006</v>
      </c>
      <c r="X10" s="104" t="str" cm="1">
        <f t="array" ref="X10">_xlfn.IFS(X$7=6," ",X$7=7," ",X$7=1,'CHAMPS NECESSAIRES'!$D$14,X$7=2,'CHAMPS NECESSAIRES'!$D$14,X$7=3,'CHAMPS NECESSAIRES'!$D$14,X$7=4,'CHAMPS NECESSAIRES'!$D$14,X$7=5,'CHAMPS NECESSAIRES'!$D$14)</f>
        <v xml:space="preserve"> </v>
      </c>
      <c r="Y10" s="104" t="str" cm="1">
        <f t="array" ref="Y10">_xlfn.IFS(Y$7=6," ",Y$7=7," ",Y$7=1,'CHAMPS NECESSAIRES'!$D$14,Y$7=2,'CHAMPS NECESSAIRES'!$D$14,Y$7=3,'CHAMPS NECESSAIRES'!$D$14,Y$7=4,'CHAMPS NECESSAIRES'!$D$14,Y$7=5,'CHAMPS NECESSAIRES'!$D$14)</f>
        <v xml:space="preserve"> </v>
      </c>
      <c r="Z10" s="94" cm="1">
        <f t="array" ref="Z10">_xlfn.IFS(Z$7=6," ",Z$7=7," ",Z$7=1,'CHAMPS NECESSAIRES'!$D$14,Z$7=2,'CHAMPS NECESSAIRES'!$D$14,Z$7=3,'CHAMPS NECESSAIRES'!$D$14,Z$7=4,'CHAMPS NECESSAIRES'!$D$14,Z$7=5,'CHAMPS NECESSAIRES'!$D$14)</f>
        <v>0.25000000000000006</v>
      </c>
      <c r="AA10" s="94" cm="1">
        <f t="array" ref="AA10">_xlfn.IFS(AA$7=6," ",AA$7=7," ",AA$7=1,'CHAMPS NECESSAIRES'!$D$14,AA$7=2,'CHAMPS NECESSAIRES'!$D$14,AA$7=3,'CHAMPS NECESSAIRES'!$D$14,AA$7=4,'CHAMPS NECESSAIRES'!$D$14,AA$7=5,'CHAMPS NECESSAIRES'!$D$14)</f>
        <v>0.25000000000000006</v>
      </c>
      <c r="AB10" s="94" cm="1">
        <f t="array" ref="AB10">_xlfn.IFS(AB$7=6," ",AB$7=7," ",AB$7=1,'CHAMPS NECESSAIRES'!$D$14,AB$7=2,'CHAMPS NECESSAIRES'!$D$14,AB$7=3,'CHAMPS NECESSAIRES'!$D$14,AB$7=4,'CHAMPS NECESSAIRES'!$D$14,AB$7=5,'CHAMPS NECESSAIRES'!$D$14)</f>
        <v>0.25000000000000006</v>
      </c>
      <c r="AC10" s="94" cm="1">
        <f t="array" ref="AC10">_xlfn.IFS(AC$7=6," ",AC$7=7," ",AC$7=1,'CHAMPS NECESSAIRES'!$D$14,AC$7=2,'CHAMPS NECESSAIRES'!$D$14,AC$7=3,'CHAMPS NECESSAIRES'!$D$14,AC$7=4,'CHAMPS NECESSAIRES'!$D$14,AC$7=5,'CHAMPS NECESSAIRES'!$D$14)</f>
        <v>0.25000000000000006</v>
      </c>
      <c r="AD10" s="94" cm="1">
        <f t="array" ref="AD10">_xlfn.IFS(AD$7=6," ",AD$7=7," ",AD$7=1,'CHAMPS NECESSAIRES'!$D$14,AD$7=2,'CHAMPS NECESSAIRES'!$D$14,AD$7=3,'CHAMPS NECESSAIRES'!$D$14,AD$7=4,'CHAMPS NECESSAIRES'!$D$14,AD$7=5,'CHAMPS NECESSAIRES'!$D$14)</f>
        <v>0.25000000000000006</v>
      </c>
      <c r="AE10" s="104" t="str" cm="1">
        <f t="array" ref="AE10">_xlfn.IFS(AE$7=6," ",AE$7=7," ",AE$7=1,'CHAMPS NECESSAIRES'!$D$14,AE$7=2,'CHAMPS NECESSAIRES'!$D$14,AE$7=3,'CHAMPS NECESSAIRES'!$D$14,AE$7=4,'CHAMPS NECESSAIRES'!$D$14,AE$7=5,'CHAMPS NECESSAIRES'!$D$14)</f>
        <v xml:space="preserve"> </v>
      </c>
      <c r="AF10" s="104" t="str" cm="1">
        <f t="array" ref="AF10">_xlfn.IFS(AF$7=6," ",AF$7=7," ",AF$7=1,'CHAMPS NECESSAIRES'!$D$14,AF$7=2,'CHAMPS NECESSAIRES'!$D$14,AF$7=3,'CHAMPS NECESSAIRES'!$D$14,AF$7=4,'CHAMPS NECESSAIRES'!$D$14,AF$7=5,'CHAMPS NECESSAIRES'!$D$14)</f>
        <v xml:space="preserve"> </v>
      </c>
      <c r="AG10" s="94" cm="1">
        <f t="array" ref="AG10">_xlfn.IFS(AG$7=6," ",AG$7=7," ",AG$7=1,'CHAMPS NECESSAIRES'!$D$14,AG$7=2,'CHAMPS NECESSAIRES'!$D$14,AG$7=3,'CHAMPS NECESSAIRES'!$D$14,AG$7=4,'CHAMPS NECESSAIRES'!$D$14,AG$7=5,'CHAMPS NECESSAIRES'!$D$14)</f>
        <v>0.25000000000000006</v>
      </c>
      <c r="AH10" s="94" cm="1">
        <f t="array" ref="AH10">_xlfn.IFS(AH$7=6," ",AH$7=7," ",AH$7=1,'CHAMPS NECESSAIRES'!$D$14,AH$7=2,'CHAMPS NECESSAIRES'!$D$14,AH$7=3,'CHAMPS NECESSAIRES'!$D$14,AH$7=4,'CHAMPS NECESSAIRES'!$D$14,AH$7=5,'CHAMPS NECESSAIRES'!$D$14)</f>
        <v>0.25000000000000006</v>
      </c>
      <c r="AI10" s="94" cm="1">
        <f t="array" ref="AI10">_xlfn.IFS(AI$7=6," ",AI$7=7," ",AI$7=1,'CHAMPS NECESSAIRES'!$D$14,AI$7=2,'CHAMPS NECESSAIRES'!$D$14,AI$7=3,'CHAMPS NECESSAIRES'!$D$14,AI$7=4,'CHAMPS NECESSAIRES'!$D$14,AI$7=5,'CHAMPS NECESSAIRES'!$D$14)</f>
        <v>0.25000000000000006</v>
      </c>
      <c r="AJ10" s="94" cm="1">
        <f t="array" ref="AJ10">_xlfn.IFS(AJ$7=6," ",AJ$7=7," ",AJ$7=1,'CHAMPS NECESSAIRES'!$D$14,AJ$7=2,'CHAMPS NECESSAIRES'!$D$14,AJ$7=3,'CHAMPS NECESSAIRES'!$D$14,AJ$7=4,'CHAMPS NECESSAIRES'!$D$14,AJ$7=5,'CHAMPS NECESSAIRES'!$D$14)</f>
        <v>0.25000000000000006</v>
      </c>
      <c r="AK10" s="4" t="e">
        <f t="shared" ref="AK10:AK17" si="4">(F10*24)+(G10*24)+(H10*24)+(I10*24)+(J10*24)+(M10*24)+(N10*24)+(O10*24)+(P10*24)+(Q10*24)+(T10*24)+(U10*24)+(V10*24)+(W10*24)+(X10*24)+(AA10*24)+(AB10*24)+(AC10*24)+(AD10*24)+(AJ10*24)</f>
        <v>#VALUE!</v>
      </c>
      <c r="AL10" s="5" t="e">
        <f t="shared" ref="AL10:AL12" si="5">AK10/24</f>
        <v>#VALUE!</v>
      </c>
      <c r="AM10" s="26">
        <f t="shared" ref="AM10:AM17" si="6">SUM(F10:AJ10)</f>
        <v>5.7500000000000009</v>
      </c>
      <c r="AN10" s="27">
        <f t="shared" ref="AN10:AN17" si="7">AM10/4</f>
        <v>1.4375000000000002</v>
      </c>
      <c r="AO10" s="28">
        <f t="shared" ref="AO10:AO17" si="8">AN10*24</f>
        <v>34.500000000000007</v>
      </c>
      <c r="AP10" s="72">
        <f t="shared" ref="AP10:AP17" si="9">AO10*(1-$D$3)</f>
        <v>32.775000000000006</v>
      </c>
      <c r="AQ10" s="17">
        <f t="shared" si="3"/>
        <v>32</v>
      </c>
      <c r="AR10" s="18" t="s">
        <v>86</v>
      </c>
      <c r="AS10" s="32"/>
      <c r="AT10" s="32"/>
      <c r="AU10" s="32"/>
      <c r="AV10" s="32"/>
      <c r="AW10" s="32"/>
      <c r="AX10" s="32"/>
      <c r="AY10" s="32"/>
      <c r="AZ10" s="32"/>
      <c r="BA10" s="32"/>
    </row>
    <row r="11" spans="1:53" x14ac:dyDescent="0.35">
      <c r="A11" s="32"/>
      <c r="B11" s="51" t="s">
        <v>85</v>
      </c>
      <c r="C11" s="15" t="s">
        <v>85</v>
      </c>
      <c r="D11" s="51" t="s">
        <v>57</v>
      </c>
      <c r="E11" s="51" t="s">
        <v>62</v>
      </c>
      <c r="F11" s="94" cm="1">
        <f t="array" ref="F11">_xlfn.IFS(F$7=6," ",F$7=7," ",F$7=1,'CHAMPS NECESSAIRES'!$D$14,F$7=2,'CHAMPS NECESSAIRES'!$D$14,F$7=3,'CHAMPS NECESSAIRES'!$D$14,F$7=4,'CHAMPS NECESSAIRES'!$D$14,F$7=5,'CHAMPS NECESSAIRES'!$D$14)</f>
        <v>0.25000000000000006</v>
      </c>
      <c r="G11" s="94" cm="1">
        <f t="array" ref="G11">_xlfn.IFS(G$7=6," ",G$7=7," ",G$7=1,'CHAMPS NECESSAIRES'!$D$14,G$7=2,'CHAMPS NECESSAIRES'!$D$14,G$7=3,'CHAMPS NECESSAIRES'!$D$14,G$7=4,'CHAMPS NECESSAIRES'!$D$14,G$7=5,'CHAMPS NECESSAIRES'!$D$14)</f>
        <v>0.25000000000000006</v>
      </c>
      <c r="H11" s="94" cm="1">
        <f t="array" ref="H11">_xlfn.IFS(H$7=6," ",H$7=7," ",H$7=1,'CHAMPS NECESSAIRES'!$D$14,H$7=2,'CHAMPS NECESSAIRES'!$D$14,H$7=3,'CHAMPS NECESSAIRES'!$D$14,H$7=4,'CHAMPS NECESSAIRES'!$D$14,H$7=5,'CHAMPS NECESSAIRES'!$D$14)</f>
        <v>0.25000000000000006</v>
      </c>
      <c r="I11" s="94" cm="1">
        <f t="array" ref="I11">_xlfn.IFS(I$7=6," ",I$7=7," ",I$7=1,'CHAMPS NECESSAIRES'!$D$14,I$7=2,'CHAMPS NECESSAIRES'!$D$14,I$7=3,'CHAMPS NECESSAIRES'!$D$14,I$7=4,'CHAMPS NECESSAIRES'!$D$14,I$7=5,'CHAMPS NECESSAIRES'!$D$14)</f>
        <v>0.25000000000000006</v>
      </c>
      <c r="J11" s="104" t="str" cm="1">
        <f t="array" ref="J11">_xlfn.IFS(J$7=6," ",J$7=7," ",J$7=1,'CHAMPS NECESSAIRES'!$D$14,J$7=2,'CHAMPS NECESSAIRES'!$D$14,J$7=3,'CHAMPS NECESSAIRES'!$D$14,J$7=4,'CHAMPS NECESSAIRES'!$D$14,J$7=5,'CHAMPS NECESSAIRES'!$D$14)</f>
        <v xml:space="preserve"> </v>
      </c>
      <c r="K11" s="104" t="str" cm="1">
        <f t="array" ref="K11">_xlfn.IFS(K$7=6," ",K$7=7," ",K$7=1,'CHAMPS NECESSAIRES'!$D$14,K$7=2,'CHAMPS NECESSAIRES'!$D$14,K$7=3,'CHAMPS NECESSAIRES'!$D$14,K$7=4,'CHAMPS NECESSAIRES'!$D$14,K$7=5,'CHAMPS NECESSAIRES'!$D$14)</f>
        <v xml:space="preserve"> </v>
      </c>
      <c r="L11" s="94" cm="1">
        <f t="array" ref="L11">_xlfn.IFS(L$7=6," ",L$7=7," ",L$7=1,'CHAMPS NECESSAIRES'!$D$14,L$7=2,'CHAMPS NECESSAIRES'!$D$14,L$7=3,'CHAMPS NECESSAIRES'!$D$14,L$7=4,'CHAMPS NECESSAIRES'!$D$14,L$7=5,'CHAMPS NECESSAIRES'!$D$14)</f>
        <v>0.25000000000000006</v>
      </c>
      <c r="M11" s="94" cm="1">
        <f t="array" ref="M11">_xlfn.IFS(M$7=6," ",M$7=7," ",M$7=1,'CHAMPS NECESSAIRES'!$D$14,M$7=2,'CHAMPS NECESSAIRES'!$D$14,M$7=3,'CHAMPS NECESSAIRES'!$D$14,M$7=4,'CHAMPS NECESSAIRES'!$D$14,M$7=5,'CHAMPS NECESSAIRES'!$D$14)</f>
        <v>0.25000000000000006</v>
      </c>
      <c r="N11" s="94" cm="1">
        <f t="array" ref="N11">_xlfn.IFS(N$7=6," ",N$7=7," ",N$7=1,'CHAMPS NECESSAIRES'!$D$14,N$7=2,'CHAMPS NECESSAIRES'!$D$14,N$7=3,'CHAMPS NECESSAIRES'!$D$14,N$7=4,'CHAMPS NECESSAIRES'!$D$14,N$7=5,'CHAMPS NECESSAIRES'!$D$14)</f>
        <v>0.25000000000000006</v>
      </c>
      <c r="O11" s="94" cm="1">
        <f t="array" ref="O11">_xlfn.IFS(O$7=6," ",O$7=7," ",O$7=1,'CHAMPS NECESSAIRES'!$D$14,O$7=2,'CHAMPS NECESSAIRES'!$D$14,O$7=3,'CHAMPS NECESSAIRES'!$D$14,O$7=4,'CHAMPS NECESSAIRES'!$D$14,O$7=5,'CHAMPS NECESSAIRES'!$D$14)</f>
        <v>0.25000000000000006</v>
      </c>
      <c r="P11" s="94" cm="1">
        <f t="array" ref="P11">_xlfn.IFS(P$7=6," ",P$7=7," ",P$7=1,'CHAMPS NECESSAIRES'!$D$14,P$7=2,'CHAMPS NECESSAIRES'!$D$14,P$7=3,'CHAMPS NECESSAIRES'!$D$14,P$7=4,'CHAMPS NECESSAIRES'!$D$14,P$7=5,'CHAMPS NECESSAIRES'!$D$14)</f>
        <v>0.25000000000000006</v>
      </c>
      <c r="Q11" s="104" t="str" cm="1">
        <f t="array" ref="Q11">_xlfn.IFS(Q$7=6," ",Q$7=7," ",Q$7=1,'CHAMPS NECESSAIRES'!$D$14,Q$7=2,'CHAMPS NECESSAIRES'!$D$14,Q$7=3,'CHAMPS NECESSAIRES'!$D$14,Q$7=4,'CHAMPS NECESSAIRES'!$D$14,Q$7=5,'CHAMPS NECESSAIRES'!$D$14)</f>
        <v xml:space="preserve"> </v>
      </c>
      <c r="R11" s="104" t="str" cm="1">
        <f t="array" ref="R11">_xlfn.IFS(R$7=6," ",R$7=7," ",R$7=1,'CHAMPS NECESSAIRES'!$D$14,R$7=2,'CHAMPS NECESSAIRES'!$D$14,R$7=3,'CHAMPS NECESSAIRES'!$D$14,R$7=4,'CHAMPS NECESSAIRES'!$D$14,R$7=5,'CHAMPS NECESSAIRES'!$D$14)</f>
        <v xml:space="preserve"> </v>
      </c>
      <c r="S11" s="94" cm="1">
        <f t="array" ref="S11">_xlfn.IFS(S$7=6," ",S$7=7," ",S$7=1,'CHAMPS NECESSAIRES'!$D$14,S$7=2,'CHAMPS NECESSAIRES'!$D$14,S$7=3,'CHAMPS NECESSAIRES'!$D$14,S$7=4,'CHAMPS NECESSAIRES'!$D$14,S$7=5,'CHAMPS NECESSAIRES'!$D$14)</f>
        <v>0.25000000000000006</v>
      </c>
      <c r="T11" s="94" cm="1">
        <f t="array" ref="T11">_xlfn.IFS(T$7=6," ",T$7=7," ",T$7=1,'CHAMPS NECESSAIRES'!$D$14,T$7=2,'CHAMPS NECESSAIRES'!$D$14,T$7=3,'CHAMPS NECESSAIRES'!$D$14,T$7=4,'CHAMPS NECESSAIRES'!$D$14,T$7=5,'CHAMPS NECESSAIRES'!$D$14)</f>
        <v>0.25000000000000006</v>
      </c>
      <c r="U11" s="94" cm="1">
        <f t="array" ref="U11">_xlfn.IFS(U$7=6," ",U$7=7," ",U$7=1,'CHAMPS NECESSAIRES'!$D$14,U$7=2,'CHAMPS NECESSAIRES'!$D$14,U$7=3,'CHAMPS NECESSAIRES'!$D$14,U$7=4,'CHAMPS NECESSAIRES'!$D$14,U$7=5,'CHAMPS NECESSAIRES'!$D$14)</f>
        <v>0.25000000000000006</v>
      </c>
      <c r="V11" s="94" cm="1">
        <f t="array" ref="V11">_xlfn.IFS(V$7=6," ",V$7=7," ",V$7=1,'CHAMPS NECESSAIRES'!$D$14,V$7=2,'CHAMPS NECESSAIRES'!$D$14,V$7=3,'CHAMPS NECESSAIRES'!$D$14,V$7=4,'CHAMPS NECESSAIRES'!$D$14,V$7=5,'CHAMPS NECESSAIRES'!$D$14)</f>
        <v>0.25000000000000006</v>
      </c>
      <c r="W11" s="94" cm="1">
        <f t="array" ref="W11">_xlfn.IFS(W$7=6," ",W$7=7," ",W$7=1,'CHAMPS NECESSAIRES'!$D$14,W$7=2,'CHAMPS NECESSAIRES'!$D$14,W$7=3,'CHAMPS NECESSAIRES'!$D$14,W$7=4,'CHAMPS NECESSAIRES'!$D$14,W$7=5,'CHAMPS NECESSAIRES'!$D$14)</f>
        <v>0.25000000000000006</v>
      </c>
      <c r="X11" s="104" t="str" cm="1">
        <f t="array" ref="X11">_xlfn.IFS(X$7=6," ",X$7=7," ",X$7=1,'CHAMPS NECESSAIRES'!$D$14,X$7=2,'CHAMPS NECESSAIRES'!$D$14,X$7=3,'CHAMPS NECESSAIRES'!$D$14,X$7=4,'CHAMPS NECESSAIRES'!$D$14,X$7=5,'CHAMPS NECESSAIRES'!$D$14)</f>
        <v xml:space="preserve"> </v>
      </c>
      <c r="Y11" s="104" t="str" cm="1">
        <f t="array" ref="Y11">_xlfn.IFS(Y$7=6," ",Y$7=7," ",Y$7=1,'CHAMPS NECESSAIRES'!$D$14,Y$7=2,'CHAMPS NECESSAIRES'!$D$14,Y$7=3,'CHAMPS NECESSAIRES'!$D$14,Y$7=4,'CHAMPS NECESSAIRES'!$D$14,Y$7=5,'CHAMPS NECESSAIRES'!$D$14)</f>
        <v xml:space="preserve"> </v>
      </c>
      <c r="Z11" s="94" cm="1">
        <f t="array" ref="Z11">_xlfn.IFS(Z$7=6," ",Z$7=7," ",Z$7=1,'CHAMPS NECESSAIRES'!$D$14,Z$7=2,'CHAMPS NECESSAIRES'!$D$14,Z$7=3,'CHAMPS NECESSAIRES'!$D$14,Z$7=4,'CHAMPS NECESSAIRES'!$D$14,Z$7=5,'CHAMPS NECESSAIRES'!$D$14)</f>
        <v>0.25000000000000006</v>
      </c>
      <c r="AA11" s="94" cm="1">
        <f t="array" ref="AA11">_xlfn.IFS(AA$7=6," ",AA$7=7," ",AA$7=1,'CHAMPS NECESSAIRES'!$D$14,AA$7=2,'CHAMPS NECESSAIRES'!$D$14,AA$7=3,'CHAMPS NECESSAIRES'!$D$14,AA$7=4,'CHAMPS NECESSAIRES'!$D$14,AA$7=5,'CHAMPS NECESSAIRES'!$D$14)</f>
        <v>0.25000000000000006</v>
      </c>
      <c r="AB11" s="94" cm="1">
        <f t="array" ref="AB11">_xlfn.IFS(AB$7=6," ",AB$7=7," ",AB$7=1,'CHAMPS NECESSAIRES'!$D$14,AB$7=2,'CHAMPS NECESSAIRES'!$D$14,AB$7=3,'CHAMPS NECESSAIRES'!$D$14,AB$7=4,'CHAMPS NECESSAIRES'!$D$14,AB$7=5,'CHAMPS NECESSAIRES'!$D$14)</f>
        <v>0.25000000000000006</v>
      </c>
      <c r="AC11" s="94" cm="1">
        <f t="array" ref="AC11">_xlfn.IFS(AC$7=6," ",AC$7=7," ",AC$7=1,'CHAMPS NECESSAIRES'!$D$14,AC$7=2,'CHAMPS NECESSAIRES'!$D$14,AC$7=3,'CHAMPS NECESSAIRES'!$D$14,AC$7=4,'CHAMPS NECESSAIRES'!$D$14,AC$7=5,'CHAMPS NECESSAIRES'!$D$14)</f>
        <v>0.25000000000000006</v>
      </c>
      <c r="AD11" s="94" cm="1">
        <f t="array" ref="AD11">_xlfn.IFS(AD$7=6," ",AD$7=7," ",AD$7=1,'CHAMPS NECESSAIRES'!$D$14,AD$7=2,'CHAMPS NECESSAIRES'!$D$14,AD$7=3,'CHAMPS NECESSAIRES'!$D$14,AD$7=4,'CHAMPS NECESSAIRES'!$D$14,AD$7=5,'CHAMPS NECESSAIRES'!$D$14)</f>
        <v>0.25000000000000006</v>
      </c>
      <c r="AE11" s="104" t="str" cm="1">
        <f t="array" ref="AE11">_xlfn.IFS(AE$7=6," ",AE$7=7," ",AE$7=1,'CHAMPS NECESSAIRES'!$D$14,AE$7=2,'CHAMPS NECESSAIRES'!$D$14,AE$7=3,'CHAMPS NECESSAIRES'!$D$14,AE$7=4,'CHAMPS NECESSAIRES'!$D$14,AE$7=5,'CHAMPS NECESSAIRES'!$D$14)</f>
        <v xml:space="preserve"> </v>
      </c>
      <c r="AF11" s="104" t="str" cm="1">
        <f t="array" ref="AF11">_xlfn.IFS(AF$7=6," ",AF$7=7," ",AF$7=1,'CHAMPS NECESSAIRES'!$D$14,AF$7=2,'CHAMPS NECESSAIRES'!$D$14,AF$7=3,'CHAMPS NECESSAIRES'!$D$14,AF$7=4,'CHAMPS NECESSAIRES'!$D$14,AF$7=5,'CHAMPS NECESSAIRES'!$D$14)</f>
        <v xml:space="preserve"> </v>
      </c>
      <c r="AG11" s="94" cm="1">
        <f t="array" ref="AG11">_xlfn.IFS(AG$7=6," ",AG$7=7," ",AG$7=1,'CHAMPS NECESSAIRES'!$D$14,AG$7=2,'CHAMPS NECESSAIRES'!$D$14,AG$7=3,'CHAMPS NECESSAIRES'!$D$14,AG$7=4,'CHAMPS NECESSAIRES'!$D$14,AG$7=5,'CHAMPS NECESSAIRES'!$D$14)</f>
        <v>0.25000000000000006</v>
      </c>
      <c r="AH11" s="94" cm="1">
        <f t="array" ref="AH11">_xlfn.IFS(AH$7=6," ",AH$7=7," ",AH$7=1,'CHAMPS NECESSAIRES'!$D$14,AH$7=2,'CHAMPS NECESSAIRES'!$D$14,AH$7=3,'CHAMPS NECESSAIRES'!$D$14,AH$7=4,'CHAMPS NECESSAIRES'!$D$14,AH$7=5,'CHAMPS NECESSAIRES'!$D$14)</f>
        <v>0.25000000000000006</v>
      </c>
      <c r="AI11" s="94" cm="1">
        <f t="array" ref="AI11">_xlfn.IFS(AI$7=6," ",AI$7=7," ",AI$7=1,'CHAMPS NECESSAIRES'!$D$14,AI$7=2,'CHAMPS NECESSAIRES'!$D$14,AI$7=3,'CHAMPS NECESSAIRES'!$D$14,AI$7=4,'CHAMPS NECESSAIRES'!$D$14,AI$7=5,'CHAMPS NECESSAIRES'!$D$14)</f>
        <v>0.25000000000000006</v>
      </c>
      <c r="AJ11" s="94" cm="1">
        <f t="array" ref="AJ11">_xlfn.IFS(AJ$7=6," ",AJ$7=7," ",AJ$7=1,'CHAMPS NECESSAIRES'!$D$14,AJ$7=2,'CHAMPS NECESSAIRES'!$D$14,AJ$7=3,'CHAMPS NECESSAIRES'!$D$14,AJ$7=4,'CHAMPS NECESSAIRES'!$D$14,AJ$7=5,'CHAMPS NECESSAIRES'!$D$14)</f>
        <v>0.25000000000000006</v>
      </c>
      <c r="AK11" s="4" t="e">
        <f t="shared" si="4"/>
        <v>#VALUE!</v>
      </c>
      <c r="AL11" s="5" t="e">
        <f t="shared" si="5"/>
        <v>#VALUE!</v>
      </c>
      <c r="AM11" s="26">
        <f t="shared" si="6"/>
        <v>5.7500000000000009</v>
      </c>
      <c r="AN11" s="27">
        <f t="shared" si="7"/>
        <v>1.4375000000000002</v>
      </c>
      <c r="AO11" s="28">
        <f t="shared" si="8"/>
        <v>34.500000000000007</v>
      </c>
      <c r="AP11" s="72">
        <f t="shared" si="9"/>
        <v>32.775000000000006</v>
      </c>
      <c r="AQ11" s="17">
        <f t="shared" si="3"/>
        <v>32</v>
      </c>
      <c r="AR11" s="18" t="s">
        <v>86</v>
      </c>
      <c r="AS11" s="32"/>
      <c r="AT11" s="32"/>
      <c r="AU11" s="32"/>
      <c r="AV11" s="32"/>
      <c r="AW11" s="32"/>
      <c r="AX11" s="32"/>
      <c r="AY11" s="32"/>
      <c r="AZ11" s="32"/>
      <c r="BA11" s="32"/>
    </row>
    <row r="12" spans="1:53" x14ac:dyDescent="0.35">
      <c r="A12" s="32"/>
      <c r="B12" s="51" t="s">
        <v>85</v>
      </c>
      <c r="C12" s="15" t="s">
        <v>85</v>
      </c>
      <c r="D12" s="51" t="s">
        <v>57</v>
      </c>
      <c r="E12" s="51" t="s">
        <v>62</v>
      </c>
      <c r="F12" s="94" cm="1">
        <f t="array" ref="F12">_xlfn.IFS(F$7=6," ",F$7=7," ",F$7=1,'CHAMPS NECESSAIRES'!$D$14,F$7=2,'CHAMPS NECESSAIRES'!$D$14,F$7=3,'CHAMPS NECESSAIRES'!$D$14,F$7=4,'CHAMPS NECESSAIRES'!$D$14,F$7=5,'CHAMPS NECESSAIRES'!$D$14)</f>
        <v>0.25000000000000006</v>
      </c>
      <c r="G12" s="94" cm="1">
        <f t="array" ref="G12">_xlfn.IFS(G$7=6," ",G$7=7," ",G$7=1,'CHAMPS NECESSAIRES'!$D$14,G$7=2,'CHAMPS NECESSAIRES'!$D$14,G$7=3,'CHAMPS NECESSAIRES'!$D$14,G$7=4,'CHAMPS NECESSAIRES'!$D$14,G$7=5,'CHAMPS NECESSAIRES'!$D$14)</f>
        <v>0.25000000000000006</v>
      </c>
      <c r="H12" s="94" cm="1">
        <f t="array" ref="H12">_xlfn.IFS(H$7=6," ",H$7=7," ",H$7=1,'CHAMPS NECESSAIRES'!$D$14,H$7=2,'CHAMPS NECESSAIRES'!$D$14,H$7=3,'CHAMPS NECESSAIRES'!$D$14,H$7=4,'CHAMPS NECESSAIRES'!$D$14,H$7=5,'CHAMPS NECESSAIRES'!$D$14)</f>
        <v>0.25000000000000006</v>
      </c>
      <c r="I12" s="94" cm="1">
        <f t="array" ref="I12">_xlfn.IFS(I$7=6," ",I$7=7," ",I$7=1,'CHAMPS NECESSAIRES'!$D$14,I$7=2,'CHAMPS NECESSAIRES'!$D$14,I$7=3,'CHAMPS NECESSAIRES'!$D$14,I$7=4,'CHAMPS NECESSAIRES'!$D$14,I$7=5,'CHAMPS NECESSAIRES'!$D$14)</f>
        <v>0.25000000000000006</v>
      </c>
      <c r="J12" s="104" t="str" cm="1">
        <f t="array" ref="J12">_xlfn.IFS(J$7=6," ",J$7=7," ",J$7=1,'CHAMPS NECESSAIRES'!$D$14,J$7=2,'CHAMPS NECESSAIRES'!$D$14,J$7=3,'CHAMPS NECESSAIRES'!$D$14,J$7=4,'CHAMPS NECESSAIRES'!$D$14,J$7=5,'CHAMPS NECESSAIRES'!$D$14)</f>
        <v xml:space="preserve"> </v>
      </c>
      <c r="K12" s="104" t="str" cm="1">
        <f t="array" ref="K12">_xlfn.IFS(K$7=6," ",K$7=7," ",K$7=1,'CHAMPS NECESSAIRES'!$D$14,K$7=2,'CHAMPS NECESSAIRES'!$D$14,K$7=3,'CHAMPS NECESSAIRES'!$D$14,K$7=4,'CHAMPS NECESSAIRES'!$D$14,K$7=5,'CHAMPS NECESSAIRES'!$D$14)</f>
        <v xml:space="preserve"> </v>
      </c>
      <c r="L12" s="94" cm="1">
        <f t="array" ref="L12">_xlfn.IFS(L$7=6," ",L$7=7," ",L$7=1,'CHAMPS NECESSAIRES'!$D$14,L$7=2,'CHAMPS NECESSAIRES'!$D$14,L$7=3,'CHAMPS NECESSAIRES'!$D$14,L$7=4,'CHAMPS NECESSAIRES'!$D$14,L$7=5,'CHAMPS NECESSAIRES'!$D$14)</f>
        <v>0.25000000000000006</v>
      </c>
      <c r="M12" s="94" cm="1">
        <f t="array" ref="M12">_xlfn.IFS(M$7=6," ",M$7=7," ",M$7=1,'CHAMPS NECESSAIRES'!$D$14,M$7=2,'CHAMPS NECESSAIRES'!$D$14,M$7=3,'CHAMPS NECESSAIRES'!$D$14,M$7=4,'CHAMPS NECESSAIRES'!$D$14,M$7=5,'CHAMPS NECESSAIRES'!$D$14)</f>
        <v>0.25000000000000006</v>
      </c>
      <c r="N12" s="94" cm="1">
        <f t="array" ref="N12">_xlfn.IFS(N$7=6," ",N$7=7," ",N$7=1,'CHAMPS NECESSAIRES'!$D$14,N$7=2,'CHAMPS NECESSAIRES'!$D$14,N$7=3,'CHAMPS NECESSAIRES'!$D$14,N$7=4,'CHAMPS NECESSAIRES'!$D$14,N$7=5,'CHAMPS NECESSAIRES'!$D$14)</f>
        <v>0.25000000000000006</v>
      </c>
      <c r="O12" s="94" cm="1">
        <f t="array" ref="O12">_xlfn.IFS(O$7=6," ",O$7=7," ",O$7=1,'CHAMPS NECESSAIRES'!$D$14,O$7=2,'CHAMPS NECESSAIRES'!$D$14,O$7=3,'CHAMPS NECESSAIRES'!$D$14,O$7=4,'CHAMPS NECESSAIRES'!$D$14,O$7=5,'CHAMPS NECESSAIRES'!$D$14)</f>
        <v>0.25000000000000006</v>
      </c>
      <c r="P12" s="94" cm="1">
        <f t="array" ref="P12">_xlfn.IFS(P$7=6," ",P$7=7," ",P$7=1,'CHAMPS NECESSAIRES'!$D$14,P$7=2,'CHAMPS NECESSAIRES'!$D$14,P$7=3,'CHAMPS NECESSAIRES'!$D$14,P$7=4,'CHAMPS NECESSAIRES'!$D$14,P$7=5,'CHAMPS NECESSAIRES'!$D$14)</f>
        <v>0.25000000000000006</v>
      </c>
      <c r="Q12" s="104" t="str" cm="1">
        <f t="array" ref="Q12">_xlfn.IFS(Q$7=6," ",Q$7=7," ",Q$7=1,'CHAMPS NECESSAIRES'!$D$14,Q$7=2,'CHAMPS NECESSAIRES'!$D$14,Q$7=3,'CHAMPS NECESSAIRES'!$D$14,Q$7=4,'CHAMPS NECESSAIRES'!$D$14,Q$7=5,'CHAMPS NECESSAIRES'!$D$14)</f>
        <v xml:space="preserve"> </v>
      </c>
      <c r="R12" s="104" t="str" cm="1">
        <f t="array" ref="R12">_xlfn.IFS(R$7=6," ",R$7=7," ",R$7=1,'CHAMPS NECESSAIRES'!$D$14,R$7=2,'CHAMPS NECESSAIRES'!$D$14,R$7=3,'CHAMPS NECESSAIRES'!$D$14,R$7=4,'CHAMPS NECESSAIRES'!$D$14,R$7=5,'CHAMPS NECESSAIRES'!$D$14)</f>
        <v xml:space="preserve"> </v>
      </c>
      <c r="S12" s="94" cm="1">
        <f t="array" ref="S12">_xlfn.IFS(S$7=6," ",S$7=7," ",S$7=1,'CHAMPS NECESSAIRES'!$D$14,S$7=2,'CHAMPS NECESSAIRES'!$D$14,S$7=3,'CHAMPS NECESSAIRES'!$D$14,S$7=4,'CHAMPS NECESSAIRES'!$D$14,S$7=5,'CHAMPS NECESSAIRES'!$D$14)</f>
        <v>0.25000000000000006</v>
      </c>
      <c r="T12" s="94" cm="1">
        <f t="array" ref="T12">_xlfn.IFS(T$7=6," ",T$7=7," ",T$7=1,'CHAMPS NECESSAIRES'!$D$14,T$7=2,'CHAMPS NECESSAIRES'!$D$14,T$7=3,'CHAMPS NECESSAIRES'!$D$14,T$7=4,'CHAMPS NECESSAIRES'!$D$14,T$7=5,'CHAMPS NECESSAIRES'!$D$14)</f>
        <v>0.25000000000000006</v>
      </c>
      <c r="U12" s="94" cm="1">
        <f t="array" ref="U12">_xlfn.IFS(U$7=6," ",U$7=7," ",U$7=1,'CHAMPS NECESSAIRES'!$D$14,U$7=2,'CHAMPS NECESSAIRES'!$D$14,U$7=3,'CHAMPS NECESSAIRES'!$D$14,U$7=4,'CHAMPS NECESSAIRES'!$D$14,U$7=5,'CHAMPS NECESSAIRES'!$D$14)</f>
        <v>0.25000000000000006</v>
      </c>
      <c r="V12" s="94" cm="1">
        <f t="array" ref="V12">_xlfn.IFS(V$7=6," ",V$7=7," ",V$7=1,'CHAMPS NECESSAIRES'!$D$14,V$7=2,'CHAMPS NECESSAIRES'!$D$14,V$7=3,'CHAMPS NECESSAIRES'!$D$14,V$7=4,'CHAMPS NECESSAIRES'!$D$14,V$7=5,'CHAMPS NECESSAIRES'!$D$14)</f>
        <v>0.25000000000000006</v>
      </c>
      <c r="W12" s="94" cm="1">
        <f t="array" ref="W12">_xlfn.IFS(W$7=6," ",W$7=7," ",W$7=1,'CHAMPS NECESSAIRES'!$D$14,W$7=2,'CHAMPS NECESSAIRES'!$D$14,W$7=3,'CHAMPS NECESSAIRES'!$D$14,W$7=4,'CHAMPS NECESSAIRES'!$D$14,W$7=5,'CHAMPS NECESSAIRES'!$D$14)</f>
        <v>0.25000000000000006</v>
      </c>
      <c r="X12" s="104" t="str" cm="1">
        <f t="array" ref="X12">_xlfn.IFS(X$7=6," ",X$7=7," ",X$7=1,'CHAMPS NECESSAIRES'!$D$14,X$7=2,'CHAMPS NECESSAIRES'!$D$14,X$7=3,'CHAMPS NECESSAIRES'!$D$14,X$7=4,'CHAMPS NECESSAIRES'!$D$14,X$7=5,'CHAMPS NECESSAIRES'!$D$14)</f>
        <v xml:space="preserve"> </v>
      </c>
      <c r="Y12" s="104" t="str" cm="1">
        <f t="array" ref="Y12">_xlfn.IFS(Y$7=6," ",Y$7=7," ",Y$7=1,'CHAMPS NECESSAIRES'!$D$14,Y$7=2,'CHAMPS NECESSAIRES'!$D$14,Y$7=3,'CHAMPS NECESSAIRES'!$D$14,Y$7=4,'CHAMPS NECESSAIRES'!$D$14,Y$7=5,'CHAMPS NECESSAIRES'!$D$14)</f>
        <v xml:space="preserve"> </v>
      </c>
      <c r="Z12" s="94" cm="1">
        <f t="array" ref="Z12">_xlfn.IFS(Z$7=6," ",Z$7=7," ",Z$7=1,'CHAMPS NECESSAIRES'!$D$14,Z$7=2,'CHAMPS NECESSAIRES'!$D$14,Z$7=3,'CHAMPS NECESSAIRES'!$D$14,Z$7=4,'CHAMPS NECESSAIRES'!$D$14,Z$7=5,'CHAMPS NECESSAIRES'!$D$14)</f>
        <v>0.25000000000000006</v>
      </c>
      <c r="AA12" s="94" cm="1">
        <f t="array" ref="AA12">_xlfn.IFS(AA$7=6," ",AA$7=7," ",AA$7=1,'CHAMPS NECESSAIRES'!$D$14,AA$7=2,'CHAMPS NECESSAIRES'!$D$14,AA$7=3,'CHAMPS NECESSAIRES'!$D$14,AA$7=4,'CHAMPS NECESSAIRES'!$D$14,AA$7=5,'CHAMPS NECESSAIRES'!$D$14)</f>
        <v>0.25000000000000006</v>
      </c>
      <c r="AB12" s="94" cm="1">
        <f t="array" ref="AB12">_xlfn.IFS(AB$7=6," ",AB$7=7," ",AB$7=1,'CHAMPS NECESSAIRES'!$D$14,AB$7=2,'CHAMPS NECESSAIRES'!$D$14,AB$7=3,'CHAMPS NECESSAIRES'!$D$14,AB$7=4,'CHAMPS NECESSAIRES'!$D$14,AB$7=5,'CHAMPS NECESSAIRES'!$D$14)</f>
        <v>0.25000000000000006</v>
      </c>
      <c r="AC12" s="94" cm="1">
        <f t="array" ref="AC12">_xlfn.IFS(AC$7=6," ",AC$7=7," ",AC$7=1,'CHAMPS NECESSAIRES'!$D$14,AC$7=2,'CHAMPS NECESSAIRES'!$D$14,AC$7=3,'CHAMPS NECESSAIRES'!$D$14,AC$7=4,'CHAMPS NECESSAIRES'!$D$14,AC$7=5,'CHAMPS NECESSAIRES'!$D$14)</f>
        <v>0.25000000000000006</v>
      </c>
      <c r="AD12" s="94" cm="1">
        <f t="array" ref="AD12">_xlfn.IFS(AD$7=6," ",AD$7=7," ",AD$7=1,'CHAMPS NECESSAIRES'!$D$14,AD$7=2,'CHAMPS NECESSAIRES'!$D$14,AD$7=3,'CHAMPS NECESSAIRES'!$D$14,AD$7=4,'CHAMPS NECESSAIRES'!$D$14,AD$7=5,'CHAMPS NECESSAIRES'!$D$14)</f>
        <v>0.25000000000000006</v>
      </c>
      <c r="AE12" s="104" t="str" cm="1">
        <f t="array" ref="AE12">_xlfn.IFS(AE$7=6," ",AE$7=7," ",AE$7=1,'CHAMPS NECESSAIRES'!$D$14,AE$7=2,'CHAMPS NECESSAIRES'!$D$14,AE$7=3,'CHAMPS NECESSAIRES'!$D$14,AE$7=4,'CHAMPS NECESSAIRES'!$D$14,AE$7=5,'CHAMPS NECESSAIRES'!$D$14)</f>
        <v xml:space="preserve"> </v>
      </c>
      <c r="AF12" s="104" t="str" cm="1">
        <f t="array" ref="AF12">_xlfn.IFS(AF$7=6," ",AF$7=7," ",AF$7=1,'CHAMPS NECESSAIRES'!$D$14,AF$7=2,'CHAMPS NECESSAIRES'!$D$14,AF$7=3,'CHAMPS NECESSAIRES'!$D$14,AF$7=4,'CHAMPS NECESSAIRES'!$D$14,AF$7=5,'CHAMPS NECESSAIRES'!$D$14)</f>
        <v xml:space="preserve"> </v>
      </c>
      <c r="AG12" s="94" cm="1">
        <f t="array" ref="AG12">_xlfn.IFS(AG$7=6," ",AG$7=7," ",AG$7=1,'CHAMPS NECESSAIRES'!$D$14,AG$7=2,'CHAMPS NECESSAIRES'!$D$14,AG$7=3,'CHAMPS NECESSAIRES'!$D$14,AG$7=4,'CHAMPS NECESSAIRES'!$D$14,AG$7=5,'CHAMPS NECESSAIRES'!$D$14)</f>
        <v>0.25000000000000006</v>
      </c>
      <c r="AH12" s="94" cm="1">
        <f t="array" ref="AH12">_xlfn.IFS(AH$7=6," ",AH$7=7," ",AH$7=1,'CHAMPS NECESSAIRES'!$D$14,AH$7=2,'CHAMPS NECESSAIRES'!$D$14,AH$7=3,'CHAMPS NECESSAIRES'!$D$14,AH$7=4,'CHAMPS NECESSAIRES'!$D$14,AH$7=5,'CHAMPS NECESSAIRES'!$D$14)</f>
        <v>0.25000000000000006</v>
      </c>
      <c r="AI12" s="94" cm="1">
        <f t="array" ref="AI12">_xlfn.IFS(AI$7=6," ",AI$7=7," ",AI$7=1,'CHAMPS NECESSAIRES'!$D$14,AI$7=2,'CHAMPS NECESSAIRES'!$D$14,AI$7=3,'CHAMPS NECESSAIRES'!$D$14,AI$7=4,'CHAMPS NECESSAIRES'!$D$14,AI$7=5,'CHAMPS NECESSAIRES'!$D$14)</f>
        <v>0.25000000000000006</v>
      </c>
      <c r="AJ12" s="94" cm="1">
        <f t="array" ref="AJ12">_xlfn.IFS(AJ$7=6," ",AJ$7=7," ",AJ$7=1,'CHAMPS NECESSAIRES'!$D$14,AJ$7=2,'CHAMPS NECESSAIRES'!$D$14,AJ$7=3,'CHAMPS NECESSAIRES'!$D$14,AJ$7=4,'CHAMPS NECESSAIRES'!$D$14,AJ$7=5,'CHAMPS NECESSAIRES'!$D$14)</f>
        <v>0.25000000000000006</v>
      </c>
      <c r="AK12" s="4" t="e">
        <f t="shared" si="4"/>
        <v>#VALUE!</v>
      </c>
      <c r="AL12" s="5" t="e">
        <f t="shared" si="5"/>
        <v>#VALUE!</v>
      </c>
      <c r="AM12" s="26">
        <f t="shared" si="6"/>
        <v>5.7500000000000009</v>
      </c>
      <c r="AN12" s="27">
        <f t="shared" si="7"/>
        <v>1.4375000000000002</v>
      </c>
      <c r="AO12" s="28">
        <f t="shared" si="8"/>
        <v>34.500000000000007</v>
      </c>
      <c r="AP12" s="72">
        <f t="shared" si="9"/>
        <v>32.775000000000006</v>
      </c>
      <c r="AQ12" s="17">
        <f t="shared" si="3"/>
        <v>32</v>
      </c>
      <c r="AR12" s="18" t="s">
        <v>86</v>
      </c>
      <c r="AS12" s="32"/>
      <c r="AT12" s="32"/>
      <c r="AU12" s="32"/>
      <c r="AV12" s="32"/>
      <c r="AW12" s="32"/>
      <c r="AX12" s="32"/>
      <c r="AY12" s="32"/>
      <c r="AZ12" s="32"/>
      <c r="BA12" s="32"/>
    </row>
    <row r="13" spans="1:53" x14ac:dyDescent="0.35">
      <c r="A13" s="32"/>
      <c r="B13" s="51" t="s">
        <v>85</v>
      </c>
      <c r="C13" s="15" t="s">
        <v>85</v>
      </c>
      <c r="D13" s="51" t="s">
        <v>57</v>
      </c>
      <c r="E13" s="51" t="s">
        <v>62</v>
      </c>
      <c r="F13" s="94" cm="1">
        <f t="array" ref="F13">_xlfn.IFS(F$7=6," ",F$7=7," ",F$7=1,'CHAMPS NECESSAIRES'!$D$14,F$7=2,'CHAMPS NECESSAIRES'!$D$14,F$7=3,'CHAMPS NECESSAIRES'!$D$14,F$7=4,'CHAMPS NECESSAIRES'!$D$14,F$7=5,'CHAMPS NECESSAIRES'!$D$14)</f>
        <v>0.25000000000000006</v>
      </c>
      <c r="G13" s="94" cm="1">
        <f t="array" ref="G13">_xlfn.IFS(G$7=6," ",G$7=7," ",G$7=1,'CHAMPS NECESSAIRES'!$D$14,G$7=2,'CHAMPS NECESSAIRES'!$D$14,G$7=3,'CHAMPS NECESSAIRES'!$D$14,G$7=4,'CHAMPS NECESSAIRES'!$D$14,G$7=5,'CHAMPS NECESSAIRES'!$D$14)</f>
        <v>0.25000000000000006</v>
      </c>
      <c r="H13" s="94" cm="1">
        <f t="array" ref="H13">_xlfn.IFS(H$7=6," ",H$7=7," ",H$7=1,'CHAMPS NECESSAIRES'!$D$14,H$7=2,'CHAMPS NECESSAIRES'!$D$14,H$7=3,'CHAMPS NECESSAIRES'!$D$14,H$7=4,'CHAMPS NECESSAIRES'!$D$14,H$7=5,'CHAMPS NECESSAIRES'!$D$14)</f>
        <v>0.25000000000000006</v>
      </c>
      <c r="I13" s="94" cm="1">
        <f t="array" ref="I13">_xlfn.IFS(I$7=6," ",I$7=7," ",I$7=1,'CHAMPS NECESSAIRES'!$D$14,I$7=2,'CHAMPS NECESSAIRES'!$D$14,I$7=3,'CHAMPS NECESSAIRES'!$D$14,I$7=4,'CHAMPS NECESSAIRES'!$D$14,I$7=5,'CHAMPS NECESSAIRES'!$D$14)</f>
        <v>0.25000000000000006</v>
      </c>
      <c r="J13" s="104" t="str" cm="1">
        <f t="array" ref="J13">_xlfn.IFS(J$7=6," ",J$7=7," ",J$7=1,'CHAMPS NECESSAIRES'!$D$14,J$7=2,'CHAMPS NECESSAIRES'!$D$14,J$7=3,'CHAMPS NECESSAIRES'!$D$14,J$7=4,'CHAMPS NECESSAIRES'!$D$14,J$7=5,'CHAMPS NECESSAIRES'!$D$14)</f>
        <v xml:space="preserve"> </v>
      </c>
      <c r="K13" s="104" t="str" cm="1">
        <f t="array" ref="K13">_xlfn.IFS(K$7=6," ",K$7=7," ",K$7=1,'CHAMPS NECESSAIRES'!$D$14,K$7=2,'CHAMPS NECESSAIRES'!$D$14,K$7=3,'CHAMPS NECESSAIRES'!$D$14,K$7=4,'CHAMPS NECESSAIRES'!$D$14,K$7=5,'CHAMPS NECESSAIRES'!$D$14)</f>
        <v xml:space="preserve"> </v>
      </c>
      <c r="L13" s="94" cm="1">
        <f t="array" ref="L13">_xlfn.IFS(L$7=6," ",L$7=7," ",L$7=1,'CHAMPS NECESSAIRES'!$D$14,L$7=2,'CHAMPS NECESSAIRES'!$D$14,L$7=3,'CHAMPS NECESSAIRES'!$D$14,L$7=4,'CHAMPS NECESSAIRES'!$D$14,L$7=5,'CHAMPS NECESSAIRES'!$D$14)</f>
        <v>0.25000000000000006</v>
      </c>
      <c r="M13" s="94" cm="1">
        <f t="array" ref="M13">_xlfn.IFS(M$7=6," ",M$7=7," ",M$7=1,'CHAMPS NECESSAIRES'!$D$14,M$7=2,'CHAMPS NECESSAIRES'!$D$14,M$7=3,'CHAMPS NECESSAIRES'!$D$14,M$7=4,'CHAMPS NECESSAIRES'!$D$14,M$7=5,'CHAMPS NECESSAIRES'!$D$14)</f>
        <v>0.25000000000000006</v>
      </c>
      <c r="N13" s="94" cm="1">
        <f t="array" ref="N13">_xlfn.IFS(N$7=6," ",N$7=7," ",N$7=1,'CHAMPS NECESSAIRES'!$D$14,N$7=2,'CHAMPS NECESSAIRES'!$D$14,N$7=3,'CHAMPS NECESSAIRES'!$D$14,N$7=4,'CHAMPS NECESSAIRES'!$D$14,N$7=5,'CHAMPS NECESSAIRES'!$D$14)</f>
        <v>0.25000000000000006</v>
      </c>
      <c r="O13" s="94" cm="1">
        <f t="array" ref="O13">_xlfn.IFS(O$7=6," ",O$7=7," ",O$7=1,'CHAMPS NECESSAIRES'!$D$14,O$7=2,'CHAMPS NECESSAIRES'!$D$14,O$7=3,'CHAMPS NECESSAIRES'!$D$14,O$7=4,'CHAMPS NECESSAIRES'!$D$14,O$7=5,'CHAMPS NECESSAIRES'!$D$14)</f>
        <v>0.25000000000000006</v>
      </c>
      <c r="P13" s="94" cm="1">
        <f t="array" ref="P13">_xlfn.IFS(P$7=6," ",P$7=7," ",P$7=1,'CHAMPS NECESSAIRES'!$D$14,P$7=2,'CHAMPS NECESSAIRES'!$D$14,P$7=3,'CHAMPS NECESSAIRES'!$D$14,P$7=4,'CHAMPS NECESSAIRES'!$D$14,P$7=5,'CHAMPS NECESSAIRES'!$D$14)</f>
        <v>0.25000000000000006</v>
      </c>
      <c r="Q13" s="104" t="str" cm="1">
        <f t="array" ref="Q13">_xlfn.IFS(Q$7=6," ",Q$7=7," ",Q$7=1,'CHAMPS NECESSAIRES'!$D$14,Q$7=2,'CHAMPS NECESSAIRES'!$D$14,Q$7=3,'CHAMPS NECESSAIRES'!$D$14,Q$7=4,'CHAMPS NECESSAIRES'!$D$14,Q$7=5,'CHAMPS NECESSAIRES'!$D$14)</f>
        <v xml:space="preserve"> </v>
      </c>
      <c r="R13" s="104" t="str" cm="1">
        <f t="array" ref="R13">_xlfn.IFS(R$7=6," ",R$7=7," ",R$7=1,'CHAMPS NECESSAIRES'!$D$14,R$7=2,'CHAMPS NECESSAIRES'!$D$14,R$7=3,'CHAMPS NECESSAIRES'!$D$14,R$7=4,'CHAMPS NECESSAIRES'!$D$14,R$7=5,'CHAMPS NECESSAIRES'!$D$14)</f>
        <v xml:space="preserve"> </v>
      </c>
      <c r="S13" s="94" cm="1">
        <f t="array" ref="S13">_xlfn.IFS(S$7=6," ",S$7=7," ",S$7=1,'CHAMPS NECESSAIRES'!$D$14,S$7=2,'CHAMPS NECESSAIRES'!$D$14,S$7=3,'CHAMPS NECESSAIRES'!$D$14,S$7=4,'CHAMPS NECESSAIRES'!$D$14,S$7=5,'CHAMPS NECESSAIRES'!$D$14)</f>
        <v>0.25000000000000006</v>
      </c>
      <c r="T13" s="94" cm="1">
        <f t="array" ref="T13">_xlfn.IFS(T$7=6," ",T$7=7," ",T$7=1,'CHAMPS NECESSAIRES'!$D$14,T$7=2,'CHAMPS NECESSAIRES'!$D$14,T$7=3,'CHAMPS NECESSAIRES'!$D$14,T$7=4,'CHAMPS NECESSAIRES'!$D$14,T$7=5,'CHAMPS NECESSAIRES'!$D$14)</f>
        <v>0.25000000000000006</v>
      </c>
      <c r="U13" s="94" cm="1">
        <f t="array" ref="U13">_xlfn.IFS(U$7=6," ",U$7=7," ",U$7=1,'CHAMPS NECESSAIRES'!$D$14,U$7=2,'CHAMPS NECESSAIRES'!$D$14,U$7=3,'CHAMPS NECESSAIRES'!$D$14,U$7=4,'CHAMPS NECESSAIRES'!$D$14,U$7=5,'CHAMPS NECESSAIRES'!$D$14)</f>
        <v>0.25000000000000006</v>
      </c>
      <c r="V13" s="94" cm="1">
        <f t="array" ref="V13">_xlfn.IFS(V$7=6," ",V$7=7," ",V$7=1,'CHAMPS NECESSAIRES'!$D$14,V$7=2,'CHAMPS NECESSAIRES'!$D$14,V$7=3,'CHAMPS NECESSAIRES'!$D$14,V$7=4,'CHAMPS NECESSAIRES'!$D$14,V$7=5,'CHAMPS NECESSAIRES'!$D$14)</f>
        <v>0.25000000000000006</v>
      </c>
      <c r="W13" s="94" cm="1">
        <f t="array" ref="W13">_xlfn.IFS(W$7=6," ",W$7=7," ",W$7=1,'CHAMPS NECESSAIRES'!$D$14,W$7=2,'CHAMPS NECESSAIRES'!$D$14,W$7=3,'CHAMPS NECESSAIRES'!$D$14,W$7=4,'CHAMPS NECESSAIRES'!$D$14,W$7=5,'CHAMPS NECESSAIRES'!$D$14)</f>
        <v>0.25000000000000006</v>
      </c>
      <c r="X13" s="104" t="str" cm="1">
        <f t="array" ref="X13">_xlfn.IFS(X$7=6," ",X$7=7," ",X$7=1,'CHAMPS NECESSAIRES'!$D$14,X$7=2,'CHAMPS NECESSAIRES'!$D$14,X$7=3,'CHAMPS NECESSAIRES'!$D$14,X$7=4,'CHAMPS NECESSAIRES'!$D$14,X$7=5,'CHAMPS NECESSAIRES'!$D$14)</f>
        <v xml:space="preserve"> </v>
      </c>
      <c r="Y13" s="104" t="str" cm="1">
        <f t="array" ref="Y13">_xlfn.IFS(Y$7=6," ",Y$7=7," ",Y$7=1,'CHAMPS NECESSAIRES'!$D$14,Y$7=2,'CHAMPS NECESSAIRES'!$D$14,Y$7=3,'CHAMPS NECESSAIRES'!$D$14,Y$7=4,'CHAMPS NECESSAIRES'!$D$14,Y$7=5,'CHAMPS NECESSAIRES'!$D$14)</f>
        <v xml:space="preserve"> </v>
      </c>
      <c r="Z13" s="94" cm="1">
        <f t="array" ref="Z13">_xlfn.IFS(Z$7=6," ",Z$7=7," ",Z$7=1,'CHAMPS NECESSAIRES'!$D$14,Z$7=2,'CHAMPS NECESSAIRES'!$D$14,Z$7=3,'CHAMPS NECESSAIRES'!$D$14,Z$7=4,'CHAMPS NECESSAIRES'!$D$14,Z$7=5,'CHAMPS NECESSAIRES'!$D$14)</f>
        <v>0.25000000000000006</v>
      </c>
      <c r="AA13" s="94" cm="1">
        <f t="array" ref="AA13">_xlfn.IFS(AA$7=6," ",AA$7=7," ",AA$7=1,'CHAMPS NECESSAIRES'!$D$14,AA$7=2,'CHAMPS NECESSAIRES'!$D$14,AA$7=3,'CHAMPS NECESSAIRES'!$D$14,AA$7=4,'CHAMPS NECESSAIRES'!$D$14,AA$7=5,'CHAMPS NECESSAIRES'!$D$14)</f>
        <v>0.25000000000000006</v>
      </c>
      <c r="AB13" s="94" cm="1">
        <f t="array" ref="AB13">_xlfn.IFS(AB$7=6," ",AB$7=7," ",AB$7=1,'CHAMPS NECESSAIRES'!$D$14,AB$7=2,'CHAMPS NECESSAIRES'!$D$14,AB$7=3,'CHAMPS NECESSAIRES'!$D$14,AB$7=4,'CHAMPS NECESSAIRES'!$D$14,AB$7=5,'CHAMPS NECESSAIRES'!$D$14)</f>
        <v>0.25000000000000006</v>
      </c>
      <c r="AC13" s="94" cm="1">
        <f t="array" ref="AC13">_xlfn.IFS(AC$7=6," ",AC$7=7," ",AC$7=1,'CHAMPS NECESSAIRES'!$D$14,AC$7=2,'CHAMPS NECESSAIRES'!$D$14,AC$7=3,'CHAMPS NECESSAIRES'!$D$14,AC$7=4,'CHAMPS NECESSAIRES'!$D$14,AC$7=5,'CHAMPS NECESSAIRES'!$D$14)</f>
        <v>0.25000000000000006</v>
      </c>
      <c r="AD13" s="94" cm="1">
        <f t="array" ref="AD13">_xlfn.IFS(AD$7=6," ",AD$7=7," ",AD$7=1,'CHAMPS NECESSAIRES'!$D$14,AD$7=2,'CHAMPS NECESSAIRES'!$D$14,AD$7=3,'CHAMPS NECESSAIRES'!$D$14,AD$7=4,'CHAMPS NECESSAIRES'!$D$14,AD$7=5,'CHAMPS NECESSAIRES'!$D$14)</f>
        <v>0.25000000000000006</v>
      </c>
      <c r="AE13" s="104" t="str" cm="1">
        <f t="array" ref="AE13">_xlfn.IFS(AE$7=6," ",AE$7=7," ",AE$7=1,'CHAMPS NECESSAIRES'!$D$14,AE$7=2,'CHAMPS NECESSAIRES'!$D$14,AE$7=3,'CHAMPS NECESSAIRES'!$D$14,AE$7=4,'CHAMPS NECESSAIRES'!$D$14,AE$7=5,'CHAMPS NECESSAIRES'!$D$14)</f>
        <v xml:space="preserve"> </v>
      </c>
      <c r="AF13" s="104" t="str" cm="1">
        <f t="array" ref="AF13">_xlfn.IFS(AF$7=6," ",AF$7=7," ",AF$7=1,'CHAMPS NECESSAIRES'!$D$14,AF$7=2,'CHAMPS NECESSAIRES'!$D$14,AF$7=3,'CHAMPS NECESSAIRES'!$D$14,AF$7=4,'CHAMPS NECESSAIRES'!$D$14,AF$7=5,'CHAMPS NECESSAIRES'!$D$14)</f>
        <v xml:space="preserve"> </v>
      </c>
      <c r="AG13" s="94" cm="1">
        <f t="array" ref="AG13">_xlfn.IFS(AG$7=6," ",AG$7=7," ",AG$7=1,'CHAMPS NECESSAIRES'!$D$14,AG$7=2,'CHAMPS NECESSAIRES'!$D$14,AG$7=3,'CHAMPS NECESSAIRES'!$D$14,AG$7=4,'CHAMPS NECESSAIRES'!$D$14,AG$7=5,'CHAMPS NECESSAIRES'!$D$14)</f>
        <v>0.25000000000000006</v>
      </c>
      <c r="AH13" s="94" cm="1">
        <f t="array" ref="AH13">_xlfn.IFS(AH$7=6," ",AH$7=7," ",AH$7=1,'CHAMPS NECESSAIRES'!$D$14,AH$7=2,'CHAMPS NECESSAIRES'!$D$14,AH$7=3,'CHAMPS NECESSAIRES'!$D$14,AH$7=4,'CHAMPS NECESSAIRES'!$D$14,AH$7=5,'CHAMPS NECESSAIRES'!$D$14)</f>
        <v>0.25000000000000006</v>
      </c>
      <c r="AI13" s="94" cm="1">
        <f t="array" ref="AI13">_xlfn.IFS(AI$7=6," ",AI$7=7," ",AI$7=1,'CHAMPS NECESSAIRES'!$D$14,AI$7=2,'CHAMPS NECESSAIRES'!$D$14,AI$7=3,'CHAMPS NECESSAIRES'!$D$14,AI$7=4,'CHAMPS NECESSAIRES'!$D$14,AI$7=5,'CHAMPS NECESSAIRES'!$D$14)</f>
        <v>0.25000000000000006</v>
      </c>
      <c r="AJ13" s="94" cm="1">
        <f t="array" ref="AJ13">_xlfn.IFS(AJ$7=6," ",AJ$7=7," ",AJ$7=1,'CHAMPS NECESSAIRES'!$D$14,AJ$7=2,'CHAMPS NECESSAIRES'!$D$14,AJ$7=3,'CHAMPS NECESSAIRES'!$D$14,AJ$7=4,'CHAMPS NECESSAIRES'!$D$14,AJ$7=5,'CHAMPS NECESSAIRES'!$D$14)</f>
        <v>0.25000000000000006</v>
      </c>
      <c r="AK13" s="4" t="e">
        <f t="shared" si="4"/>
        <v>#VALUE!</v>
      </c>
      <c r="AL13" s="5" t="e">
        <f>AK13/24</f>
        <v>#VALUE!</v>
      </c>
      <c r="AM13" s="26">
        <f t="shared" si="6"/>
        <v>5.7500000000000009</v>
      </c>
      <c r="AN13" s="27">
        <f t="shared" si="7"/>
        <v>1.4375000000000002</v>
      </c>
      <c r="AO13" s="28">
        <f t="shared" si="8"/>
        <v>34.500000000000007</v>
      </c>
      <c r="AP13" s="72">
        <f t="shared" si="9"/>
        <v>32.775000000000006</v>
      </c>
      <c r="AQ13" s="17">
        <f t="shared" si="3"/>
        <v>32</v>
      </c>
      <c r="AR13" s="18" t="s">
        <v>86</v>
      </c>
      <c r="AS13" s="32"/>
      <c r="AT13" s="32"/>
      <c r="AU13" s="32"/>
      <c r="AV13" s="32"/>
      <c r="AW13" s="32"/>
      <c r="AX13" s="32"/>
      <c r="AY13" s="32"/>
      <c r="AZ13" s="32"/>
      <c r="BA13" s="32"/>
    </row>
    <row r="14" spans="1:53" x14ac:dyDescent="0.35">
      <c r="A14" s="32"/>
      <c r="B14" s="51" t="s">
        <v>85</v>
      </c>
      <c r="C14" s="15" t="s">
        <v>85</v>
      </c>
      <c r="D14" s="51" t="s">
        <v>57</v>
      </c>
      <c r="E14" s="51" t="s">
        <v>62</v>
      </c>
      <c r="F14" s="94" cm="1">
        <f t="array" ref="F14">_xlfn.IFS(F$7=6," ",F$7=7," ",F$7=1,'CHAMPS NECESSAIRES'!$D$14,F$7=2,'CHAMPS NECESSAIRES'!$D$14,F$7=3,'CHAMPS NECESSAIRES'!$D$14,F$7=4,'CHAMPS NECESSAIRES'!$D$14,F$7=5,'CHAMPS NECESSAIRES'!$D$14)</f>
        <v>0.25000000000000006</v>
      </c>
      <c r="G14" s="94" cm="1">
        <f t="array" ref="G14">_xlfn.IFS(G$7=6," ",G$7=7," ",G$7=1,'CHAMPS NECESSAIRES'!$D$14,G$7=2,'CHAMPS NECESSAIRES'!$D$14,G$7=3,'CHAMPS NECESSAIRES'!$D$14,G$7=4,'CHAMPS NECESSAIRES'!$D$14,G$7=5,'CHAMPS NECESSAIRES'!$D$14)</f>
        <v>0.25000000000000006</v>
      </c>
      <c r="H14" s="94" cm="1">
        <f t="array" ref="H14">_xlfn.IFS(H$7=6," ",H$7=7," ",H$7=1,'CHAMPS NECESSAIRES'!$D$14,H$7=2,'CHAMPS NECESSAIRES'!$D$14,H$7=3,'CHAMPS NECESSAIRES'!$D$14,H$7=4,'CHAMPS NECESSAIRES'!$D$14,H$7=5,'CHAMPS NECESSAIRES'!$D$14)</f>
        <v>0.25000000000000006</v>
      </c>
      <c r="I14" s="94" cm="1">
        <f t="array" ref="I14">_xlfn.IFS(I$7=6," ",I$7=7," ",I$7=1,'CHAMPS NECESSAIRES'!$D$14,I$7=2,'CHAMPS NECESSAIRES'!$D$14,I$7=3,'CHAMPS NECESSAIRES'!$D$14,I$7=4,'CHAMPS NECESSAIRES'!$D$14,I$7=5,'CHAMPS NECESSAIRES'!$D$14)</f>
        <v>0.25000000000000006</v>
      </c>
      <c r="J14" s="104" t="str" cm="1">
        <f t="array" ref="J14">_xlfn.IFS(J$7=6," ",J$7=7," ",J$7=1,'CHAMPS NECESSAIRES'!$D$14,J$7=2,'CHAMPS NECESSAIRES'!$D$14,J$7=3,'CHAMPS NECESSAIRES'!$D$14,J$7=4,'CHAMPS NECESSAIRES'!$D$14,J$7=5,'CHAMPS NECESSAIRES'!$D$14)</f>
        <v xml:space="preserve"> </v>
      </c>
      <c r="K14" s="104" t="str" cm="1">
        <f t="array" ref="K14">_xlfn.IFS(K$7=6," ",K$7=7," ",K$7=1,'CHAMPS NECESSAIRES'!$D$14,K$7=2,'CHAMPS NECESSAIRES'!$D$14,K$7=3,'CHAMPS NECESSAIRES'!$D$14,K$7=4,'CHAMPS NECESSAIRES'!$D$14,K$7=5,'CHAMPS NECESSAIRES'!$D$14)</f>
        <v xml:space="preserve"> </v>
      </c>
      <c r="L14" s="94" cm="1">
        <f t="array" ref="L14">_xlfn.IFS(L$7=6," ",L$7=7," ",L$7=1,'CHAMPS NECESSAIRES'!$D$14,L$7=2,'CHAMPS NECESSAIRES'!$D$14,L$7=3,'CHAMPS NECESSAIRES'!$D$14,L$7=4,'CHAMPS NECESSAIRES'!$D$14,L$7=5,'CHAMPS NECESSAIRES'!$D$14)</f>
        <v>0.25000000000000006</v>
      </c>
      <c r="M14" s="94" cm="1">
        <f t="array" ref="M14">_xlfn.IFS(M$7=6," ",M$7=7," ",M$7=1,'CHAMPS NECESSAIRES'!$D$14,M$7=2,'CHAMPS NECESSAIRES'!$D$14,M$7=3,'CHAMPS NECESSAIRES'!$D$14,M$7=4,'CHAMPS NECESSAIRES'!$D$14,M$7=5,'CHAMPS NECESSAIRES'!$D$14)</f>
        <v>0.25000000000000006</v>
      </c>
      <c r="N14" s="94" cm="1">
        <f t="array" ref="N14">_xlfn.IFS(N$7=6," ",N$7=7," ",N$7=1,'CHAMPS NECESSAIRES'!$D$14,N$7=2,'CHAMPS NECESSAIRES'!$D$14,N$7=3,'CHAMPS NECESSAIRES'!$D$14,N$7=4,'CHAMPS NECESSAIRES'!$D$14,N$7=5,'CHAMPS NECESSAIRES'!$D$14)</f>
        <v>0.25000000000000006</v>
      </c>
      <c r="O14" s="94" cm="1">
        <f t="array" ref="O14">_xlfn.IFS(O$7=6," ",O$7=7," ",O$7=1,'CHAMPS NECESSAIRES'!$D$14,O$7=2,'CHAMPS NECESSAIRES'!$D$14,O$7=3,'CHAMPS NECESSAIRES'!$D$14,O$7=4,'CHAMPS NECESSAIRES'!$D$14,O$7=5,'CHAMPS NECESSAIRES'!$D$14)</f>
        <v>0.25000000000000006</v>
      </c>
      <c r="P14" s="94" cm="1">
        <f t="array" ref="P14">_xlfn.IFS(P$7=6," ",P$7=7," ",P$7=1,'CHAMPS NECESSAIRES'!$D$14,P$7=2,'CHAMPS NECESSAIRES'!$D$14,P$7=3,'CHAMPS NECESSAIRES'!$D$14,P$7=4,'CHAMPS NECESSAIRES'!$D$14,P$7=5,'CHAMPS NECESSAIRES'!$D$14)</f>
        <v>0.25000000000000006</v>
      </c>
      <c r="Q14" s="104" t="str" cm="1">
        <f t="array" ref="Q14">_xlfn.IFS(Q$7=6," ",Q$7=7," ",Q$7=1,'CHAMPS NECESSAIRES'!$D$14,Q$7=2,'CHAMPS NECESSAIRES'!$D$14,Q$7=3,'CHAMPS NECESSAIRES'!$D$14,Q$7=4,'CHAMPS NECESSAIRES'!$D$14,Q$7=5,'CHAMPS NECESSAIRES'!$D$14)</f>
        <v xml:space="preserve"> </v>
      </c>
      <c r="R14" s="104" t="str" cm="1">
        <f t="array" ref="R14">_xlfn.IFS(R$7=6," ",R$7=7," ",R$7=1,'CHAMPS NECESSAIRES'!$D$14,R$7=2,'CHAMPS NECESSAIRES'!$D$14,R$7=3,'CHAMPS NECESSAIRES'!$D$14,R$7=4,'CHAMPS NECESSAIRES'!$D$14,R$7=5,'CHAMPS NECESSAIRES'!$D$14)</f>
        <v xml:space="preserve"> </v>
      </c>
      <c r="S14" s="94" cm="1">
        <f t="array" ref="S14">_xlfn.IFS(S$7=6," ",S$7=7," ",S$7=1,'CHAMPS NECESSAIRES'!$D$14,S$7=2,'CHAMPS NECESSAIRES'!$D$14,S$7=3,'CHAMPS NECESSAIRES'!$D$14,S$7=4,'CHAMPS NECESSAIRES'!$D$14,S$7=5,'CHAMPS NECESSAIRES'!$D$14)</f>
        <v>0.25000000000000006</v>
      </c>
      <c r="T14" s="94" cm="1">
        <f t="array" ref="T14">_xlfn.IFS(T$7=6," ",T$7=7," ",T$7=1,'CHAMPS NECESSAIRES'!$D$14,T$7=2,'CHAMPS NECESSAIRES'!$D$14,T$7=3,'CHAMPS NECESSAIRES'!$D$14,T$7=4,'CHAMPS NECESSAIRES'!$D$14,T$7=5,'CHAMPS NECESSAIRES'!$D$14)</f>
        <v>0.25000000000000006</v>
      </c>
      <c r="U14" s="94" cm="1">
        <f t="array" ref="U14">_xlfn.IFS(U$7=6," ",U$7=7," ",U$7=1,'CHAMPS NECESSAIRES'!$D$14,U$7=2,'CHAMPS NECESSAIRES'!$D$14,U$7=3,'CHAMPS NECESSAIRES'!$D$14,U$7=4,'CHAMPS NECESSAIRES'!$D$14,U$7=5,'CHAMPS NECESSAIRES'!$D$14)</f>
        <v>0.25000000000000006</v>
      </c>
      <c r="V14" s="94" cm="1">
        <f t="array" ref="V14">_xlfn.IFS(V$7=6," ",V$7=7," ",V$7=1,'CHAMPS NECESSAIRES'!$D$14,V$7=2,'CHAMPS NECESSAIRES'!$D$14,V$7=3,'CHAMPS NECESSAIRES'!$D$14,V$7=4,'CHAMPS NECESSAIRES'!$D$14,V$7=5,'CHAMPS NECESSAIRES'!$D$14)</f>
        <v>0.25000000000000006</v>
      </c>
      <c r="W14" s="94" cm="1">
        <f t="array" ref="W14">_xlfn.IFS(W$7=6," ",W$7=7," ",W$7=1,'CHAMPS NECESSAIRES'!$D$14,W$7=2,'CHAMPS NECESSAIRES'!$D$14,W$7=3,'CHAMPS NECESSAIRES'!$D$14,W$7=4,'CHAMPS NECESSAIRES'!$D$14,W$7=5,'CHAMPS NECESSAIRES'!$D$14)</f>
        <v>0.25000000000000006</v>
      </c>
      <c r="X14" s="104" t="str" cm="1">
        <f t="array" ref="X14">_xlfn.IFS(X$7=6," ",X$7=7," ",X$7=1,'CHAMPS NECESSAIRES'!$D$14,X$7=2,'CHAMPS NECESSAIRES'!$D$14,X$7=3,'CHAMPS NECESSAIRES'!$D$14,X$7=4,'CHAMPS NECESSAIRES'!$D$14,X$7=5,'CHAMPS NECESSAIRES'!$D$14)</f>
        <v xml:space="preserve"> </v>
      </c>
      <c r="Y14" s="104" t="str" cm="1">
        <f t="array" ref="Y14">_xlfn.IFS(Y$7=6," ",Y$7=7," ",Y$7=1,'CHAMPS NECESSAIRES'!$D$14,Y$7=2,'CHAMPS NECESSAIRES'!$D$14,Y$7=3,'CHAMPS NECESSAIRES'!$D$14,Y$7=4,'CHAMPS NECESSAIRES'!$D$14,Y$7=5,'CHAMPS NECESSAIRES'!$D$14)</f>
        <v xml:space="preserve"> </v>
      </c>
      <c r="Z14" s="94" cm="1">
        <f t="array" ref="Z14">_xlfn.IFS(Z$7=6," ",Z$7=7," ",Z$7=1,'CHAMPS NECESSAIRES'!$D$14,Z$7=2,'CHAMPS NECESSAIRES'!$D$14,Z$7=3,'CHAMPS NECESSAIRES'!$D$14,Z$7=4,'CHAMPS NECESSAIRES'!$D$14,Z$7=5,'CHAMPS NECESSAIRES'!$D$14)</f>
        <v>0.25000000000000006</v>
      </c>
      <c r="AA14" s="94" cm="1">
        <f t="array" ref="AA14">_xlfn.IFS(AA$7=6," ",AA$7=7," ",AA$7=1,'CHAMPS NECESSAIRES'!$D$14,AA$7=2,'CHAMPS NECESSAIRES'!$D$14,AA$7=3,'CHAMPS NECESSAIRES'!$D$14,AA$7=4,'CHAMPS NECESSAIRES'!$D$14,AA$7=5,'CHAMPS NECESSAIRES'!$D$14)</f>
        <v>0.25000000000000006</v>
      </c>
      <c r="AB14" s="94" cm="1">
        <f t="array" ref="AB14">_xlfn.IFS(AB$7=6," ",AB$7=7," ",AB$7=1,'CHAMPS NECESSAIRES'!$D$14,AB$7=2,'CHAMPS NECESSAIRES'!$D$14,AB$7=3,'CHAMPS NECESSAIRES'!$D$14,AB$7=4,'CHAMPS NECESSAIRES'!$D$14,AB$7=5,'CHAMPS NECESSAIRES'!$D$14)</f>
        <v>0.25000000000000006</v>
      </c>
      <c r="AC14" s="94" cm="1">
        <f t="array" ref="AC14">_xlfn.IFS(AC$7=6," ",AC$7=7," ",AC$7=1,'CHAMPS NECESSAIRES'!$D$14,AC$7=2,'CHAMPS NECESSAIRES'!$D$14,AC$7=3,'CHAMPS NECESSAIRES'!$D$14,AC$7=4,'CHAMPS NECESSAIRES'!$D$14,AC$7=5,'CHAMPS NECESSAIRES'!$D$14)</f>
        <v>0.25000000000000006</v>
      </c>
      <c r="AD14" s="94" cm="1">
        <f t="array" ref="AD14">_xlfn.IFS(AD$7=6," ",AD$7=7," ",AD$7=1,'CHAMPS NECESSAIRES'!$D$14,AD$7=2,'CHAMPS NECESSAIRES'!$D$14,AD$7=3,'CHAMPS NECESSAIRES'!$D$14,AD$7=4,'CHAMPS NECESSAIRES'!$D$14,AD$7=5,'CHAMPS NECESSAIRES'!$D$14)</f>
        <v>0.25000000000000006</v>
      </c>
      <c r="AE14" s="104" t="str" cm="1">
        <f t="array" ref="AE14">_xlfn.IFS(AE$7=6," ",AE$7=7," ",AE$7=1,'CHAMPS NECESSAIRES'!$D$14,AE$7=2,'CHAMPS NECESSAIRES'!$D$14,AE$7=3,'CHAMPS NECESSAIRES'!$D$14,AE$7=4,'CHAMPS NECESSAIRES'!$D$14,AE$7=5,'CHAMPS NECESSAIRES'!$D$14)</f>
        <v xml:space="preserve"> </v>
      </c>
      <c r="AF14" s="104" t="str" cm="1">
        <f t="array" ref="AF14">_xlfn.IFS(AF$7=6," ",AF$7=7," ",AF$7=1,'CHAMPS NECESSAIRES'!$D$14,AF$7=2,'CHAMPS NECESSAIRES'!$D$14,AF$7=3,'CHAMPS NECESSAIRES'!$D$14,AF$7=4,'CHAMPS NECESSAIRES'!$D$14,AF$7=5,'CHAMPS NECESSAIRES'!$D$14)</f>
        <v xml:space="preserve"> </v>
      </c>
      <c r="AG14" s="94" cm="1">
        <f t="array" ref="AG14">_xlfn.IFS(AG$7=6," ",AG$7=7," ",AG$7=1,'CHAMPS NECESSAIRES'!$D$14,AG$7=2,'CHAMPS NECESSAIRES'!$D$14,AG$7=3,'CHAMPS NECESSAIRES'!$D$14,AG$7=4,'CHAMPS NECESSAIRES'!$D$14,AG$7=5,'CHAMPS NECESSAIRES'!$D$14)</f>
        <v>0.25000000000000006</v>
      </c>
      <c r="AH14" s="94" cm="1">
        <f t="array" ref="AH14">_xlfn.IFS(AH$7=6," ",AH$7=7," ",AH$7=1,'CHAMPS NECESSAIRES'!$D$14,AH$7=2,'CHAMPS NECESSAIRES'!$D$14,AH$7=3,'CHAMPS NECESSAIRES'!$D$14,AH$7=4,'CHAMPS NECESSAIRES'!$D$14,AH$7=5,'CHAMPS NECESSAIRES'!$D$14)</f>
        <v>0.25000000000000006</v>
      </c>
      <c r="AI14" s="94" cm="1">
        <f t="array" ref="AI14">_xlfn.IFS(AI$7=6," ",AI$7=7," ",AI$7=1,'CHAMPS NECESSAIRES'!$D$14,AI$7=2,'CHAMPS NECESSAIRES'!$D$14,AI$7=3,'CHAMPS NECESSAIRES'!$D$14,AI$7=4,'CHAMPS NECESSAIRES'!$D$14,AI$7=5,'CHAMPS NECESSAIRES'!$D$14)</f>
        <v>0.25000000000000006</v>
      </c>
      <c r="AJ14" s="94" cm="1">
        <f t="array" ref="AJ14">_xlfn.IFS(AJ$7=6," ",AJ$7=7," ",AJ$7=1,'CHAMPS NECESSAIRES'!$D$14,AJ$7=2,'CHAMPS NECESSAIRES'!$D$14,AJ$7=3,'CHAMPS NECESSAIRES'!$D$14,AJ$7=4,'CHAMPS NECESSAIRES'!$D$14,AJ$7=5,'CHAMPS NECESSAIRES'!$D$14)</f>
        <v>0.25000000000000006</v>
      </c>
      <c r="AK14" s="4" t="e">
        <f t="shared" si="4"/>
        <v>#VALUE!</v>
      </c>
      <c r="AL14" s="5" t="e">
        <f t="shared" ref="AL14:AL17" si="10">AK14/24</f>
        <v>#VALUE!</v>
      </c>
      <c r="AM14" s="26">
        <f t="shared" si="6"/>
        <v>5.7500000000000009</v>
      </c>
      <c r="AN14" s="27">
        <f t="shared" si="7"/>
        <v>1.4375000000000002</v>
      </c>
      <c r="AO14" s="28">
        <f t="shared" si="8"/>
        <v>34.500000000000007</v>
      </c>
      <c r="AP14" s="72">
        <f t="shared" si="9"/>
        <v>32.775000000000006</v>
      </c>
      <c r="AQ14" s="17">
        <f t="shared" si="3"/>
        <v>32</v>
      </c>
      <c r="AR14" s="18" t="s">
        <v>86</v>
      </c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x14ac:dyDescent="0.35">
      <c r="A15" s="32"/>
      <c r="B15" s="51" t="s">
        <v>85</v>
      </c>
      <c r="C15" s="15" t="s">
        <v>85</v>
      </c>
      <c r="D15" s="51" t="s">
        <v>57</v>
      </c>
      <c r="E15" s="51" t="s">
        <v>62</v>
      </c>
      <c r="F15" s="94" cm="1">
        <f t="array" ref="F15">_xlfn.IFS(F$7=6," ",F$7=7," ",F$7=1,'CHAMPS NECESSAIRES'!$D$14,F$7=2,'CHAMPS NECESSAIRES'!$D$14,F$7=3,'CHAMPS NECESSAIRES'!$D$14,F$7=4,'CHAMPS NECESSAIRES'!$D$14,F$7=5,'CHAMPS NECESSAIRES'!$D$14)</f>
        <v>0.25000000000000006</v>
      </c>
      <c r="G15" s="94" cm="1">
        <f t="array" ref="G15">_xlfn.IFS(G$7=6," ",G$7=7," ",G$7=1,'CHAMPS NECESSAIRES'!$D$14,G$7=2,'CHAMPS NECESSAIRES'!$D$14,G$7=3,'CHAMPS NECESSAIRES'!$D$14,G$7=4,'CHAMPS NECESSAIRES'!$D$14,G$7=5,'CHAMPS NECESSAIRES'!$D$14)</f>
        <v>0.25000000000000006</v>
      </c>
      <c r="H15" s="94" cm="1">
        <f t="array" ref="H15">_xlfn.IFS(H$7=6," ",H$7=7," ",H$7=1,'CHAMPS NECESSAIRES'!$D$14,H$7=2,'CHAMPS NECESSAIRES'!$D$14,H$7=3,'CHAMPS NECESSAIRES'!$D$14,H$7=4,'CHAMPS NECESSAIRES'!$D$14,H$7=5,'CHAMPS NECESSAIRES'!$D$14)</f>
        <v>0.25000000000000006</v>
      </c>
      <c r="I15" s="94" cm="1">
        <f t="array" ref="I15">_xlfn.IFS(I$7=6," ",I$7=7," ",I$7=1,'CHAMPS NECESSAIRES'!$D$14,I$7=2,'CHAMPS NECESSAIRES'!$D$14,I$7=3,'CHAMPS NECESSAIRES'!$D$14,I$7=4,'CHAMPS NECESSAIRES'!$D$14,I$7=5,'CHAMPS NECESSAIRES'!$D$14)</f>
        <v>0.25000000000000006</v>
      </c>
      <c r="J15" s="104" t="str" cm="1">
        <f t="array" ref="J15">_xlfn.IFS(J$7=6," ",J$7=7," ",J$7=1,'CHAMPS NECESSAIRES'!$D$14,J$7=2,'CHAMPS NECESSAIRES'!$D$14,J$7=3,'CHAMPS NECESSAIRES'!$D$14,J$7=4,'CHAMPS NECESSAIRES'!$D$14,J$7=5,'CHAMPS NECESSAIRES'!$D$14)</f>
        <v xml:space="preserve"> </v>
      </c>
      <c r="K15" s="104" t="str" cm="1">
        <f t="array" ref="K15">_xlfn.IFS(K$7=6," ",K$7=7," ",K$7=1,'CHAMPS NECESSAIRES'!$D$14,K$7=2,'CHAMPS NECESSAIRES'!$D$14,K$7=3,'CHAMPS NECESSAIRES'!$D$14,K$7=4,'CHAMPS NECESSAIRES'!$D$14,K$7=5,'CHAMPS NECESSAIRES'!$D$14)</f>
        <v xml:space="preserve"> </v>
      </c>
      <c r="L15" s="94" cm="1">
        <f t="array" ref="L15">_xlfn.IFS(L$7=6," ",L$7=7," ",L$7=1,'CHAMPS NECESSAIRES'!$D$14,L$7=2,'CHAMPS NECESSAIRES'!$D$14,L$7=3,'CHAMPS NECESSAIRES'!$D$14,L$7=4,'CHAMPS NECESSAIRES'!$D$14,L$7=5,'CHAMPS NECESSAIRES'!$D$14)</f>
        <v>0.25000000000000006</v>
      </c>
      <c r="M15" s="94" cm="1">
        <f t="array" ref="M15">_xlfn.IFS(M$7=6," ",M$7=7," ",M$7=1,'CHAMPS NECESSAIRES'!$D$14,M$7=2,'CHAMPS NECESSAIRES'!$D$14,M$7=3,'CHAMPS NECESSAIRES'!$D$14,M$7=4,'CHAMPS NECESSAIRES'!$D$14,M$7=5,'CHAMPS NECESSAIRES'!$D$14)</f>
        <v>0.25000000000000006</v>
      </c>
      <c r="N15" s="94" cm="1">
        <f t="array" ref="N15">_xlfn.IFS(N$7=6," ",N$7=7," ",N$7=1,'CHAMPS NECESSAIRES'!$D$14,N$7=2,'CHAMPS NECESSAIRES'!$D$14,N$7=3,'CHAMPS NECESSAIRES'!$D$14,N$7=4,'CHAMPS NECESSAIRES'!$D$14,N$7=5,'CHAMPS NECESSAIRES'!$D$14)</f>
        <v>0.25000000000000006</v>
      </c>
      <c r="O15" s="94" cm="1">
        <f t="array" ref="O15">_xlfn.IFS(O$7=6," ",O$7=7," ",O$7=1,'CHAMPS NECESSAIRES'!$D$14,O$7=2,'CHAMPS NECESSAIRES'!$D$14,O$7=3,'CHAMPS NECESSAIRES'!$D$14,O$7=4,'CHAMPS NECESSAIRES'!$D$14,O$7=5,'CHAMPS NECESSAIRES'!$D$14)</f>
        <v>0.25000000000000006</v>
      </c>
      <c r="P15" s="94" cm="1">
        <f t="array" ref="P15">_xlfn.IFS(P$7=6," ",P$7=7," ",P$7=1,'CHAMPS NECESSAIRES'!$D$14,P$7=2,'CHAMPS NECESSAIRES'!$D$14,P$7=3,'CHAMPS NECESSAIRES'!$D$14,P$7=4,'CHAMPS NECESSAIRES'!$D$14,P$7=5,'CHAMPS NECESSAIRES'!$D$14)</f>
        <v>0.25000000000000006</v>
      </c>
      <c r="Q15" s="104" t="str" cm="1">
        <f t="array" ref="Q15">_xlfn.IFS(Q$7=6," ",Q$7=7," ",Q$7=1,'CHAMPS NECESSAIRES'!$D$14,Q$7=2,'CHAMPS NECESSAIRES'!$D$14,Q$7=3,'CHAMPS NECESSAIRES'!$D$14,Q$7=4,'CHAMPS NECESSAIRES'!$D$14,Q$7=5,'CHAMPS NECESSAIRES'!$D$14)</f>
        <v xml:space="preserve"> </v>
      </c>
      <c r="R15" s="104" t="str" cm="1">
        <f t="array" ref="R15">_xlfn.IFS(R$7=6," ",R$7=7," ",R$7=1,'CHAMPS NECESSAIRES'!$D$14,R$7=2,'CHAMPS NECESSAIRES'!$D$14,R$7=3,'CHAMPS NECESSAIRES'!$D$14,R$7=4,'CHAMPS NECESSAIRES'!$D$14,R$7=5,'CHAMPS NECESSAIRES'!$D$14)</f>
        <v xml:space="preserve"> </v>
      </c>
      <c r="S15" s="94" cm="1">
        <f t="array" ref="S15">_xlfn.IFS(S$7=6," ",S$7=7," ",S$7=1,'CHAMPS NECESSAIRES'!$D$14,S$7=2,'CHAMPS NECESSAIRES'!$D$14,S$7=3,'CHAMPS NECESSAIRES'!$D$14,S$7=4,'CHAMPS NECESSAIRES'!$D$14,S$7=5,'CHAMPS NECESSAIRES'!$D$14)</f>
        <v>0.25000000000000006</v>
      </c>
      <c r="T15" s="94" cm="1">
        <f t="array" ref="T15">_xlfn.IFS(T$7=6," ",T$7=7," ",T$7=1,'CHAMPS NECESSAIRES'!$D$14,T$7=2,'CHAMPS NECESSAIRES'!$D$14,T$7=3,'CHAMPS NECESSAIRES'!$D$14,T$7=4,'CHAMPS NECESSAIRES'!$D$14,T$7=5,'CHAMPS NECESSAIRES'!$D$14)</f>
        <v>0.25000000000000006</v>
      </c>
      <c r="U15" s="94" cm="1">
        <f t="array" ref="U15">_xlfn.IFS(U$7=6," ",U$7=7," ",U$7=1,'CHAMPS NECESSAIRES'!$D$14,U$7=2,'CHAMPS NECESSAIRES'!$D$14,U$7=3,'CHAMPS NECESSAIRES'!$D$14,U$7=4,'CHAMPS NECESSAIRES'!$D$14,U$7=5,'CHAMPS NECESSAIRES'!$D$14)</f>
        <v>0.25000000000000006</v>
      </c>
      <c r="V15" s="94" cm="1">
        <f t="array" ref="V15">_xlfn.IFS(V$7=6," ",V$7=7," ",V$7=1,'CHAMPS NECESSAIRES'!$D$14,V$7=2,'CHAMPS NECESSAIRES'!$D$14,V$7=3,'CHAMPS NECESSAIRES'!$D$14,V$7=4,'CHAMPS NECESSAIRES'!$D$14,V$7=5,'CHAMPS NECESSAIRES'!$D$14)</f>
        <v>0.25000000000000006</v>
      </c>
      <c r="W15" s="94" cm="1">
        <f t="array" ref="W15">_xlfn.IFS(W$7=6," ",W$7=7," ",W$7=1,'CHAMPS NECESSAIRES'!$D$14,W$7=2,'CHAMPS NECESSAIRES'!$D$14,W$7=3,'CHAMPS NECESSAIRES'!$D$14,W$7=4,'CHAMPS NECESSAIRES'!$D$14,W$7=5,'CHAMPS NECESSAIRES'!$D$14)</f>
        <v>0.25000000000000006</v>
      </c>
      <c r="X15" s="104" t="str" cm="1">
        <f t="array" ref="X15">_xlfn.IFS(X$7=6," ",X$7=7," ",X$7=1,'CHAMPS NECESSAIRES'!$D$14,X$7=2,'CHAMPS NECESSAIRES'!$D$14,X$7=3,'CHAMPS NECESSAIRES'!$D$14,X$7=4,'CHAMPS NECESSAIRES'!$D$14,X$7=5,'CHAMPS NECESSAIRES'!$D$14)</f>
        <v xml:space="preserve"> </v>
      </c>
      <c r="Y15" s="104" t="str" cm="1">
        <f t="array" ref="Y15">_xlfn.IFS(Y$7=6," ",Y$7=7," ",Y$7=1,'CHAMPS NECESSAIRES'!$D$14,Y$7=2,'CHAMPS NECESSAIRES'!$D$14,Y$7=3,'CHAMPS NECESSAIRES'!$D$14,Y$7=4,'CHAMPS NECESSAIRES'!$D$14,Y$7=5,'CHAMPS NECESSAIRES'!$D$14)</f>
        <v xml:space="preserve"> </v>
      </c>
      <c r="Z15" s="94" cm="1">
        <f t="array" ref="Z15">_xlfn.IFS(Z$7=6," ",Z$7=7," ",Z$7=1,'CHAMPS NECESSAIRES'!$D$14,Z$7=2,'CHAMPS NECESSAIRES'!$D$14,Z$7=3,'CHAMPS NECESSAIRES'!$D$14,Z$7=4,'CHAMPS NECESSAIRES'!$D$14,Z$7=5,'CHAMPS NECESSAIRES'!$D$14)</f>
        <v>0.25000000000000006</v>
      </c>
      <c r="AA15" s="94" cm="1">
        <f t="array" ref="AA15">_xlfn.IFS(AA$7=6," ",AA$7=7," ",AA$7=1,'CHAMPS NECESSAIRES'!$D$14,AA$7=2,'CHAMPS NECESSAIRES'!$D$14,AA$7=3,'CHAMPS NECESSAIRES'!$D$14,AA$7=4,'CHAMPS NECESSAIRES'!$D$14,AA$7=5,'CHAMPS NECESSAIRES'!$D$14)</f>
        <v>0.25000000000000006</v>
      </c>
      <c r="AB15" s="94" cm="1">
        <f t="array" ref="AB15">_xlfn.IFS(AB$7=6," ",AB$7=7," ",AB$7=1,'CHAMPS NECESSAIRES'!$D$14,AB$7=2,'CHAMPS NECESSAIRES'!$D$14,AB$7=3,'CHAMPS NECESSAIRES'!$D$14,AB$7=4,'CHAMPS NECESSAIRES'!$D$14,AB$7=5,'CHAMPS NECESSAIRES'!$D$14)</f>
        <v>0.25000000000000006</v>
      </c>
      <c r="AC15" s="94" cm="1">
        <f t="array" ref="AC15">_xlfn.IFS(AC$7=6," ",AC$7=7," ",AC$7=1,'CHAMPS NECESSAIRES'!$D$14,AC$7=2,'CHAMPS NECESSAIRES'!$D$14,AC$7=3,'CHAMPS NECESSAIRES'!$D$14,AC$7=4,'CHAMPS NECESSAIRES'!$D$14,AC$7=5,'CHAMPS NECESSAIRES'!$D$14)</f>
        <v>0.25000000000000006</v>
      </c>
      <c r="AD15" s="94" cm="1">
        <f t="array" ref="AD15">_xlfn.IFS(AD$7=6," ",AD$7=7," ",AD$7=1,'CHAMPS NECESSAIRES'!$D$14,AD$7=2,'CHAMPS NECESSAIRES'!$D$14,AD$7=3,'CHAMPS NECESSAIRES'!$D$14,AD$7=4,'CHAMPS NECESSAIRES'!$D$14,AD$7=5,'CHAMPS NECESSAIRES'!$D$14)</f>
        <v>0.25000000000000006</v>
      </c>
      <c r="AE15" s="104" t="str" cm="1">
        <f t="array" ref="AE15">_xlfn.IFS(AE$7=6," ",AE$7=7," ",AE$7=1,'CHAMPS NECESSAIRES'!$D$14,AE$7=2,'CHAMPS NECESSAIRES'!$D$14,AE$7=3,'CHAMPS NECESSAIRES'!$D$14,AE$7=4,'CHAMPS NECESSAIRES'!$D$14,AE$7=5,'CHAMPS NECESSAIRES'!$D$14)</f>
        <v xml:space="preserve"> </v>
      </c>
      <c r="AF15" s="104" t="str" cm="1">
        <f t="array" ref="AF15">_xlfn.IFS(AF$7=6," ",AF$7=7," ",AF$7=1,'CHAMPS NECESSAIRES'!$D$14,AF$7=2,'CHAMPS NECESSAIRES'!$D$14,AF$7=3,'CHAMPS NECESSAIRES'!$D$14,AF$7=4,'CHAMPS NECESSAIRES'!$D$14,AF$7=5,'CHAMPS NECESSAIRES'!$D$14)</f>
        <v xml:space="preserve"> </v>
      </c>
      <c r="AG15" s="94" cm="1">
        <f t="array" ref="AG15">_xlfn.IFS(AG$7=6," ",AG$7=7," ",AG$7=1,'CHAMPS NECESSAIRES'!$D$14,AG$7=2,'CHAMPS NECESSAIRES'!$D$14,AG$7=3,'CHAMPS NECESSAIRES'!$D$14,AG$7=4,'CHAMPS NECESSAIRES'!$D$14,AG$7=5,'CHAMPS NECESSAIRES'!$D$14)</f>
        <v>0.25000000000000006</v>
      </c>
      <c r="AH15" s="94" cm="1">
        <f t="array" ref="AH15">_xlfn.IFS(AH$7=6," ",AH$7=7," ",AH$7=1,'CHAMPS NECESSAIRES'!$D$14,AH$7=2,'CHAMPS NECESSAIRES'!$D$14,AH$7=3,'CHAMPS NECESSAIRES'!$D$14,AH$7=4,'CHAMPS NECESSAIRES'!$D$14,AH$7=5,'CHAMPS NECESSAIRES'!$D$14)</f>
        <v>0.25000000000000006</v>
      </c>
      <c r="AI15" s="94" cm="1">
        <f t="array" ref="AI15">_xlfn.IFS(AI$7=6," ",AI$7=7," ",AI$7=1,'CHAMPS NECESSAIRES'!$D$14,AI$7=2,'CHAMPS NECESSAIRES'!$D$14,AI$7=3,'CHAMPS NECESSAIRES'!$D$14,AI$7=4,'CHAMPS NECESSAIRES'!$D$14,AI$7=5,'CHAMPS NECESSAIRES'!$D$14)</f>
        <v>0.25000000000000006</v>
      </c>
      <c r="AJ15" s="94" cm="1">
        <f t="array" ref="AJ15">_xlfn.IFS(AJ$7=6," ",AJ$7=7," ",AJ$7=1,'CHAMPS NECESSAIRES'!$D$14,AJ$7=2,'CHAMPS NECESSAIRES'!$D$14,AJ$7=3,'CHAMPS NECESSAIRES'!$D$14,AJ$7=4,'CHAMPS NECESSAIRES'!$D$14,AJ$7=5,'CHAMPS NECESSAIRES'!$D$14)</f>
        <v>0.25000000000000006</v>
      </c>
      <c r="AK15" s="4" t="e">
        <f t="shared" si="4"/>
        <v>#VALUE!</v>
      </c>
      <c r="AL15" s="5" t="e">
        <f t="shared" si="10"/>
        <v>#VALUE!</v>
      </c>
      <c r="AM15" s="26">
        <f t="shared" si="6"/>
        <v>5.7500000000000009</v>
      </c>
      <c r="AN15" s="27">
        <f t="shared" si="7"/>
        <v>1.4375000000000002</v>
      </c>
      <c r="AO15" s="28">
        <f t="shared" si="8"/>
        <v>34.500000000000007</v>
      </c>
      <c r="AP15" s="72">
        <f t="shared" si="9"/>
        <v>32.775000000000006</v>
      </c>
      <c r="AQ15" s="17">
        <f t="shared" si="3"/>
        <v>32</v>
      </c>
      <c r="AR15" s="18" t="s">
        <v>86</v>
      </c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53" ht="15.75" customHeight="1" x14ac:dyDescent="0.35">
      <c r="A16" s="32"/>
      <c r="B16" s="51" t="s">
        <v>85</v>
      </c>
      <c r="C16" s="15" t="s">
        <v>85</v>
      </c>
      <c r="D16" s="51" t="s">
        <v>57</v>
      </c>
      <c r="E16" s="51" t="s">
        <v>62</v>
      </c>
      <c r="F16" s="94" cm="1">
        <f t="array" ref="F16">_xlfn.IFS(F$7=6," ",F$7=7," ",F$7=1,'CHAMPS NECESSAIRES'!$D$14,F$7=2,'CHAMPS NECESSAIRES'!$D$14,F$7=3,'CHAMPS NECESSAIRES'!$D$14,F$7=4,'CHAMPS NECESSAIRES'!$D$14,F$7=5,'CHAMPS NECESSAIRES'!$D$14)</f>
        <v>0.25000000000000006</v>
      </c>
      <c r="G16" s="94" cm="1">
        <f t="array" ref="G16">_xlfn.IFS(G$7=6," ",G$7=7," ",G$7=1,'CHAMPS NECESSAIRES'!$D$14,G$7=2,'CHAMPS NECESSAIRES'!$D$14,G$7=3,'CHAMPS NECESSAIRES'!$D$14,G$7=4,'CHAMPS NECESSAIRES'!$D$14,G$7=5,'CHAMPS NECESSAIRES'!$D$14)</f>
        <v>0.25000000000000006</v>
      </c>
      <c r="H16" s="94" cm="1">
        <f t="array" ref="H16">_xlfn.IFS(H$7=6," ",H$7=7," ",H$7=1,'CHAMPS NECESSAIRES'!$D$14,H$7=2,'CHAMPS NECESSAIRES'!$D$14,H$7=3,'CHAMPS NECESSAIRES'!$D$14,H$7=4,'CHAMPS NECESSAIRES'!$D$14,H$7=5,'CHAMPS NECESSAIRES'!$D$14)</f>
        <v>0.25000000000000006</v>
      </c>
      <c r="I16" s="94" cm="1">
        <f t="array" ref="I16">_xlfn.IFS(I$7=6," ",I$7=7," ",I$7=1,'CHAMPS NECESSAIRES'!$D$14,I$7=2,'CHAMPS NECESSAIRES'!$D$14,I$7=3,'CHAMPS NECESSAIRES'!$D$14,I$7=4,'CHAMPS NECESSAIRES'!$D$14,I$7=5,'CHAMPS NECESSAIRES'!$D$14)</f>
        <v>0.25000000000000006</v>
      </c>
      <c r="J16" s="104" t="str" cm="1">
        <f t="array" ref="J16">_xlfn.IFS(J$7=6," ",J$7=7," ",J$7=1,'CHAMPS NECESSAIRES'!$D$14,J$7=2,'CHAMPS NECESSAIRES'!$D$14,J$7=3,'CHAMPS NECESSAIRES'!$D$14,J$7=4,'CHAMPS NECESSAIRES'!$D$14,J$7=5,'CHAMPS NECESSAIRES'!$D$14)</f>
        <v xml:space="preserve"> </v>
      </c>
      <c r="K16" s="104" t="str" cm="1">
        <f t="array" ref="K16">_xlfn.IFS(K$7=6," ",K$7=7," ",K$7=1,'CHAMPS NECESSAIRES'!$D$14,K$7=2,'CHAMPS NECESSAIRES'!$D$14,K$7=3,'CHAMPS NECESSAIRES'!$D$14,K$7=4,'CHAMPS NECESSAIRES'!$D$14,K$7=5,'CHAMPS NECESSAIRES'!$D$14)</f>
        <v xml:space="preserve"> </v>
      </c>
      <c r="L16" s="94" cm="1">
        <f t="array" ref="L16">_xlfn.IFS(L$7=6," ",L$7=7," ",L$7=1,'CHAMPS NECESSAIRES'!$D$14,L$7=2,'CHAMPS NECESSAIRES'!$D$14,L$7=3,'CHAMPS NECESSAIRES'!$D$14,L$7=4,'CHAMPS NECESSAIRES'!$D$14,L$7=5,'CHAMPS NECESSAIRES'!$D$14)</f>
        <v>0.25000000000000006</v>
      </c>
      <c r="M16" s="94" cm="1">
        <f t="array" ref="M16">_xlfn.IFS(M$7=6," ",M$7=7," ",M$7=1,'CHAMPS NECESSAIRES'!$D$14,M$7=2,'CHAMPS NECESSAIRES'!$D$14,M$7=3,'CHAMPS NECESSAIRES'!$D$14,M$7=4,'CHAMPS NECESSAIRES'!$D$14,M$7=5,'CHAMPS NECESSAIRES'!$D$14)</f>
        <v>0.25000000000000006</v>
      </c>
      <c r="N16" s="94" cm="1">
        <f t="array" ref="N16">_xlfn.IFS(N$7=6," ",N$7=7," ",N$7=1,'CHAMPS NECESSAIRES'!$D$14,N$7=2,'CHAMPS NECESSAIRES'!$D$14,N$7=3,'CHAMPS NECESSAIRES'!$D$14,N$7=4,'CHAMPS NECESSAIRES'!$D$14,N$7=5,'CHAMPS NECESSAIRES'!$D$14)</f>
        <v>0.25000000000000006</v>
      </c>
      <c r="O16" s="94" cm="1">
        <f t="array" ref="O16">_xlfn.IFS(O$7=6," ",O$7=7," ",O$7=1,'CHAMPS NECESSAIRES'!$D$14,O$7=2,'CHAMPS NECESSAIRES'!$D$14,O$7=3,'CHAMPS NECESSAIRES'!$D$14,O$7=4,'CHAMPS NECESSAIRES'!$D$14,O$7=5,'CHAMPS NECESSAIRES'!$D$14)</f>
        <v>0.25000000000000006</v>
      </c>
      <c r="P16" s="94" cm="1">
        <f t="array" ref="P16">_xlfn.IFS(P$7=6," ",P$7=7," ",P$7=1,'CHAMPS NECESSAIRES'!$D$14,P$7=2,'CHAMPS NECESSAIRES'!$D$14,P$7=3,'CHAMPS NECESSAIRES'!$D$14,P$7=4,'CHAMPS NECESSAIRES'!$D$14,P$7=5,'CHAMPS NECESSAIRES'!$D$14)</f>
        <v>0.25000000000000006</v>
      </c>
      <c r="Q16" s="104" t="str" cm="1">
        <f t="array" ref="Q16">_xlfn.IFS(Q$7=6," ",Q$7=7," ",Q$7=1,'CHAMPS NECESSAIRES'!$D$14,Q$7=2,'CHAMPS NECESSAIRES'!$D$14,Q$7=3,'CHAMPS NECESSAIRES'!$D$14,Q$7=4,'CHAMPS NECESSAIRES'!$D$14,Q$7=5,'CHAMPS NECESSAIRES'!$D$14)</f>
        <v xml:space="preserve"> </v>
      </c>
      <c r="R16" s="104" t="str" cm="1">
        <f t="array" ref="R16">_xlfn.IFS(R$7=6," ",R$7=7," ",R$7=1,'CHAMPS NECESSAIRES'!$D$14,R$7=2,'CHAMPS NECESSAIRES'!$D$14,R$7=3,'CHAMPS NECESSAIRES'!$D$14,R$7=4,'CHAMPS NECESSAIRES'!$D$14,R$7=5,'CHAMPS NECESSAIRES'!$D$14)</f>
        <v xml:space="preserve"> </v>
      </c>
      <c r="S16" s="94" cm="1">
        <f t="array" ref="S16">_xlfn.IFS(S$7=6," ",S$7=7," ",S$7=1,'CHAMPS NECESSAIRES'!$D$14,S$7=2,'CHAMPS NECESSAIRES'!$D$14,S$7=3,'CHAMPS NECESSAIRES'!$D$14,S$7=4,'CHAMPS NECESSAIRES'!$D$14,S$7=5,'CHAMPS NECESSAIRES'!$D$14)</f>
        <v>0.25000000000000006</v>
      </c>
      <c r="T16" s="94" cm="1">
        <f t="array" ref="T16">_xlfn.IFS(T$7=6," ",T$7=7," ",T$7=1,'CHAMPS NECESSAIRES'!$D$14,T$7=2,'CHAMPS NECESSAIRES'!$D$14,T$7=3,'CHAMPS NECESSAIRES'!$D$14,T$7=4,'CHAMPS NECESSAIRES'!$D$14,T$7=5,'CHAMPS NECESSAIRES'!$D$14)</f>
        <v>0.25000000000000006</v>
      </c>
      <c r="U16" s="94" cm="1">
        <f t="array" ref="U16">_xlfn.IFS(U$7=6," ",U$7=7," ",U$7=1,'CHAMPS NECESSAIRES'!$D$14,U$7=2,'CHAMPS NECESSAIRES'!$D$14,U$7=3,'CHAMPS NECESSAIRES'!$D$14,U$7=4,'CHAMPS NECESSAIRES'!$D$14,U$7=5,'CHAMPS NECESSAIRES'!$D$14)</f>
        <v>0.25000000000000006</v>
      </c>
      <c r="V16" s="94" cm="1">
        <f t="array" ref="V16">_xlfn.IFS(V$7=6," ",V$7=7," ",V$7=1,'CHAMPS NECESSAIRES'!$D$14,V$7=2,'CHAMPS NECESSAIRES'!$D$14,V$7=3,'CHAMPS NECESSAIRES'!$D$14,V$7=4,'CHAMPS NECESSAIRES'!$D$14,V$7=5,'CHAMPS NECESSAIRES'!$D$14)</f>
        <v>0.25000000000000006</v>
      </c>
      <c r="W16" s="94" cm="1">
        <f t="array" ref="W16">_xlfn.IFS(W$7=6," ",W$7=7," ",W$7=1,'CHAMPS NECESSAIRES'!$D$14,W$7=2,'CHAMPS NECESSAIRES'!$D$14,W$7=3,'CHAMPS NECESSAIRES'!$D$14,W$7=4,'CHAMPS NECESSAIRES'!$D$14,W$7=5,'CHAMPS NECESSAIRES'!$D$14)</f>
        <v>0.25000000000000006</v>
      </c>
      <c r="X16" s="104" t="str" cm="1">
        <f t="array" ref="X16">_xlfn.IFS(X$7=6," ",X$7=7," ",X$7=1,'CHAMPS NECESSAIRES'!$D$14,X$7=2,'CHAMPS NECESSAIRES'!$D$14,X$7=3,'CHAMPS NECESSAIRES'!$D$14,X$7=4,'CHAMPS NECESSAIRES'!$D$14,X$7=5,'CHAMPS NECESSAIRES'!$D$14)</f>
        <v xml:space="preserve"> </v>
      </c>
      <c r="Y16" s="104" t="str" cm="1">
        <f t="array" ref="Y16">_xlfn.IFS(Y$7=6," ",Y$7=7," ",Y$7=1,'CHAMPS NECESSAIRES'!$D$14,Y$7=2,'CHAMPS NECESSAIRES'!$D$14,Y$7=3,'CHAMPS NECESSAIRES'!$D$14,Y$7=4,'CHAMPS NECESSAIRES'!$D$14,Y$7=5,'CHAMPS NECESSAIRES'!$D$14)</f>
        <v xml:space="preserve"> </v>
      </c>
      <c r="Z16" s="94" cm="1">
        <f t="array" ref="Z16">_xlfn.IFS(Z$7=6," ",Z$7=7," ",Z$7=1,'CHAMPS NECESSAIRES'!$D$14,Z$7=2,'CHAMPS NECESSAIRES'!$D$14,Z$7=3,'CHAMPS NECESSAIRES'!$D$14,Z$7=4,'CHAMPS NECESSAIRES'!$D$14,Z$7=5,'CHAMPS NECESSAIRES'!$D$14)</f>
        <v>0.25000000000000006</v>
      </c>
      <c r="AA16" s="94" cm="1">
        <f t="array" ref="AA16">_xlfn.IFS(AA$7=6," ",AA$7=7," ",AA$7=1,'CHAMPS NECESSAIRES'!$D$14,AA$7=2,'CHAMPS NECESSAIRES'!$D$14,AA$7=3,'CHAMPS NECESSAIRES'!$D$14,AA$7=4,'CHAMPS NECESSAIRES'!$D$14,AA$7=5,'CHAMPS NECESSAIRES'!$D$14)</f>
        <v>0.25000000000000006</v>
      </c>
      <c r="AB16" s="94" cm="1">
        <f t="array" ref="AB16">_xlfn.IFS(AB$7=6," ",AB$7=7," ",AB$7=1,'CHAMPS NECESSAIRES'!$D$14,AB$7=2,'CHAMPS NECESSAIRES'!$D$14,AB$7=3,'CHAMPS NECESSAIRES'!$D$14,AB$7=4,'CHAMPS NECESSAIRES'!$D$14,AB$7=5,'CHAMPS NECESSAIRES'!$D$14)</f>
        <v>0.25000000000000006</v>
      </c>
      <c r="AC16" s="94" cm="1">
        <f t="array" ref="AC16">_xlfn.IFS(AC$7=6," ",AC$7=7," ",AC$7=1,'CHAMPS NECESSAIRES'!$D$14,AC$7=2,'CHAMPS NECESSAIRES'!$D$14,AC$7=3,'CHAMPS NECESSAIRES'!$D$14,AC$7=4,'CHAMPS NECESSAIRES'!$D$14,AC$7=5,'CHAMPS NECESSAIRES'!$D$14)</f>
        <v>0.25000000000000006</v>
      </c>
      <c r="AD16" s="94" cm="1">
        <f t="array" ref="AD16">_xlfn.IFS(AD$7=6," ",AD$7=7," ",AD$7=1,'CHAMPS NECESSAIRES'!$D$14,AD$7=2,'CHAMPS NECESSAIRES'!$D$14,AD$7=3,'CHAMPS NECESSAIRES'!$D$14,AD$7=4,'CHAMPS NECESSAIRES'!$D$14,AD$7=5,'CHAMPS NECESSAIRES'!$D$14)</f>
        <v>0.25000000000000006</v>
      </c>
      <c r="AE16" s="104" t="str" cm="1">
        <f t="array" ref="AE16">_xlfn.IFS(AE$7=6," ",AE$7=7," ",AE$7=1,'CHAMPS NECESSAIRES'!$D$14,AE$7=2,'CHAMPS NECESSAIRES'!$D$14,AE$7=3,'CHAMPS NECESSAIRES'!$D$14,AE$7=4,'CHAMPS NECESSAIRES'!$D$14,AE$7=5,'CHAMPS NECESSAIRES'!$D$14)</f>
        <v xml:space="preserve"> </v>
      </c>
      <c r="AF16" s="104" t="str" cm="1">
        <f t="array" ref="AF16">_xlfn.IFS(AF$7=6," ",AF$7=7," ",AF$7=1,'CHAMPS NECESSAIRES'!$D$14,AF$7=2,'CHAMPS NECESSAIRES'!$D$14,AF$7=3,'CHAMPS NECESSAIRES'!$D$14,AF$7=4,'CHAMPS NECESSAIRES'!$D$14,AF$7=5,'CHAMPS NECESSAIRES'!$D$14)</f>
        <v xml:space="preserve"> </v>
      </c>
      <c r="AG16" s="94" cm="1">
        <f t="array" ref="AG16">_xlfn.IFS(AG$7=6," ",AG$7=7," ",AG$7=1,'CHAMPS NECESSAIRES'!$D$14,AG$7=2,'CHAMPS NECESSAIRES'!$D$14,AG$7=3,'CHAMPS NECESSAIRES'!$D$14,AG$7=4,'CHAMPS NECESSAIRES'!$D$14,AG$7=5,'CHAMPS NECESSAIRES'!$D$14)</f>
        <v>0.25000000000000006</v>
      </c>
      <c r="AH16" s="94" cm="1">
        <f t="array" ref="AH16">_xlfn.IFS(AH$7=6," ",AH$7=7," ",AH$7=1,'CHAMPS NECESSAIRES'!$D$14,AH$7=2,'CHAMPS NECESSAIRES'!$D$14,AH$7=3,'CHAMPS NECESSAIRES'!$D$14,AH$7=4,'CHAMPS NECESSAIRES'!$D$14,AH$7=5,'CHAMPS NECESSAIRES'!$D$14)</f>
        <v>0.25000000000000006</v>
      </c>
      <c r="AI16" s="94" cm="1">
        <f t="array" ref="AI16">_xlfn.IFS(AI$7=6," ",AI$7=7," ",AI$7=1,'CHAMPS NECESSAIRES'!$D$14,AI$7=2,'CHAMPS NECESSAIRES'!$D$14,AI$7=3,'CHAMPS NECESSAIRES'!$D$14,AI$7=4,'CHAMPS NECESSAIRES'!$D$14,AI$7=5,'CHAMPS NECESSAIRES'!$D$14)</f>
        <v>0.25000000000000006</v>
      </c>
      <c r="AJ16" s="94" cm="1">
        <f t="array" ref="AJ16">_xlfn.IFS(AJ$7=6," ",AJ$7=7," ",AJ$7=1,'CHAMPS NECESSAIRES'!$D$14,AJ$7=2,'CHAMPS NECESSAIRES'!$D$14,AJ$7=3,'CHAMPS NECESSAIRES'!$D$14,AJ$7=4,'CHAMPS NECESSAIRES'!$D$14,AJ$7=5,'CHAMPS NECESSAIRES'!$D$14)</f>
        <v>0.25000000000000006</v>
      </c>
      <c r="AK16" s="4" t="e">
        <f t="shared" si="4"/>
        <v>#VALUE!</v>
      </c>
      <c r="AL16" s="5" t="e">
        <f t="shared" si="10"/>
        <v>#VALUE!</v>
      </c>
      <c r="AM16" s="26">
        <f t="shared" si="6"/>
        <v>5.7500000000000009</v>
      </c>
      <c r="AN16" s="27">
        <f t="shared" si="7"/>
        <v>1.4375000000000002</v>
      </c>
      <c r="AO16" s="28">
        <f t="shared" si="8"/>
        <v>34.500000000000007</v>
      </c>
      <c r="AP16" s="72">
        <f t="shared" si="9"/>
        <v>32.775000000000006</v>
      </c>
      <c r="AQ16" s="17">
        <f t="shared" si="3"/>
        <v>32</v>
      </c>
      <c r="AR16" s="18" t="s">
        <v>86</v>
      </c>
      <c r="AS16" s="32"/>
      <c r="AT16" s="32"/>
      <c r="AU16" s="32"/>
      <c r="AV16" s="32"/>
      <c r="AW16" s="32"/>
      <c r="AX16" s="32"/>
      <c r="AY16" s="32"/>
      <c r="AZ16" s="32"/>
      <c r="BA16" s="32"/>
    </row>
    <row r="17" spans="1:53" ht="15" thickBot="1" x14ac:dyDescent="0.4">
      <c r="A17" s="32"/>
      <c r="B17" s="52" t="s">
        <v>85</v>
      </c>
      <c r="C17" s="16" t="s">
        <v>85</v>
      </c>
      <c r="D17" s="52" t="s">
        <v>57</v>
      </c>
      <c r="E17" s="52" t="s">
        <v>62</v>
      </c>
      <c r="F17" s="94" cm="1">
        <f t="array" ref="F17">_xlfn.IFS(F$7=6," ",F$7=7," ",F$7=1,'CHAMPS NECESSAIRES'!$D$14,F$7=2,'CHAMPS NECESSAIRES'!$D$14,F$7=3,'CHAMPS NECESSAIRES'!$D$14,F$7=4,'CHAMPS NECESSAIRES'!$D$14,F$7=5,'CHAMPS NECESSAIRES'!$D$14)</f>
        <v>0.25000000000000006</v>
      </c>
      <c r="G17" s="94" cm="1">
        <f t="array" ref="G17">_xlfn.IFS(G$7=6," ",G$7=7," ",G$7=1,'CHAMPS NECESSAIRES'!$D$14,G$7=2,'CHAMPS NECESSAIRES'!$D$14,G$7=3,'CHAMPS NECESSAIRES'!$D$14,G$7=4,'CHAMPS NECESSAIRES'!$D$14,G$7=5,'CHAMPS NECESSAIRES'!$D$14)</f>
        <v>0.25000000000000006</v>
      </c>
      <c r="H17" s="94" cm="1">
        <f t="array" ref="H17">_xlfn.IFS(H$7=6," ",H$7=7," ",H$7=1,'CHAMPS NECESSAIRES'!$D$14,H$7=2,'CHAMPS NECESSAIRES'!$D$14,H$7=3,'CHAMPS NECESSAIRES'!$D$14,H$7=4,'CHAMPS NECESSAIRES'!$D$14,H$7=5,'CHAMPS NECESSAIRES'!$D$14)</f>
        <v>0.25000000000000006</v>
      </c>
      <c r="I17" s="94" cm="1">
        <f t="array" ref="I17">_xlfn.IFS(I$7=6," ",I$7=7," ",I$7=1,'CHAMPS NECESSAIRES'!$D$14,I$7=2,'CHAMPS NECESSAIRES'!$D$14,I$7=3,'CHAMPS NECESSAIRES'!$D$14,I$7=4,'CHAMPS NECESSAIRES'!$D$14,I$7=5,'CHAMPS NECESSAIRES'!$D$14)</f>
        <v>0.25000000000000006</v>
      </c>
      <c r="J17" s="104" t="str" cm="1">
        <f t="array" ref="J17">_xlfn.IFS(J$7=6," ",J$7=7," ",J$7=1,'CHAMPS NECESSAIRES'!$D$14,J$7=2,'CHAMPS NECESSAIRES'!$D$14,J$7=3,'CHAMPS NECESSAIRES'!$D$14,J$7=4,'CHAMPS NECESSAIRES'!$D$14,J$7=5,'CHAMPS NECESSAIRES'!$D$14)</f>
        <v xml:space="preserve"> </v>
      </c>
      <c r="K17" s="104" t="str" cm="1">
        <f t="array" ref="K17">_xlfn.IFS(K$7=6," ",K$7=7," ",K$7=1,'CHAMPS NECESSAIRES'!$D$14,K$7=2,'CHAMPS NECESSAIRES'!$D$14,K$7=3,'CHAMPS NECESSAIRES'!$D$14,K$7=4,'CHAMPS NECESSAIRES'!$D$14,K$7=5,'CHAMPS NECESSAIRES'!$D$14)</f>
        <v xml:space="preserve"> </v>
      </c>
      <c r="L17" s="94" cm="1">
        <f t="array" ref="L17">_xlfn.IFS(L$7=6," ",L$7=7," ",L$7=1,'CHAMPS NECESSAIRES'!$D$14,L$7=2,'CHAMPS NECESSAIRES'!$D$14,L$7=3,'CHAMPS NECESSAIRES'!$D$14,L$7=4,'CHAMPS NECESSAIRES'!$D$14,L$7=5,'CHAMPS NECESSAIRES'!$D$14)</f>
        <v>0.25000000000000006</v>
      </c>
      <c r="M17" s="94" cm="1">
        <f t="array" ref="M17">_xlfn.IFS(M$7=6," ",M$7=7," ",M$7=1,'CHAMPS NECESSAIRES'!$D$14,M$7=2,'CHAMPS NECESSAIRES'!$D$14,M$7=3,'CHAMPS NECESSAIRES'!$D$14,M$7=4,'CHAMPS NECESSAIRES'!$D$14,M$7=5,'CHAMPS NECESSAIRES'!$D$14)</f>
        <v>0.25000000000000006</v>
      </c>
      <c r="N17" s="94" cm="1">
        <f t="array" ref="N17">_xlfn.IFS(N$7=6," ",N$7=7," ",N$7=1,'CHAMPS NECESSAIRES'!$D$14,N$7=2,'CHAMPS NECESSAIRES'!$D$14,N$7=3,'CHAMPS NECESSAIRES'!$D$14,N$7=4,'CHAMPS NECESSAIRES'!$D$14,N$7=5,'CHAMPS NECESSAIRES'!$D$14)</f>
        <v>0.25000000000000006</v>
      </c>
      <c r="O17" s="94" cm="1">
        <f t="array" ref="O17">_xlfn.IFS(O$7=6," ",O$7=7," ",O$7=1,'CHAMPS NECESSAIRES'!$D$14,O$7=2,'CHAMPS NECESSAIRES'!$D$14,O$7=3,'CHAMPS NECESSAIRES'!$D$14,O$7=4,'CHAMPS NECESSAIRES'!$D$14,O$7=5,'CHAMPS NECESSAIRES'!$D$14)</f>
        <v>0.25000000000000006</v>
      </c>
      <c r="P17" s="94" cm="1">
        <f t="array" ref="P17">_xlfn.IFS(P$7=6," ",P$7=7," ",P$7=1,'CHAMPS NECESSAIRES'!$D$14,P$7=2,'CHAMPS NECESSAIRES'!$D$14,P$7=3,'CHAMPS NECESSAIRES'!$D$14,P$7=4,'CHAMPS NECESSAIRES'!$D$14,P$7=5,'CHAMPS NECESSAIRES'!$D$14)</f>
        <v>0.25000000000000006</v>
      </c>
      <c r="Q17" s="104" t="str" cm="1">
        <f t="array" ref="Q17">_xlfn.IFS(Q$7=6," ",Q$7=7," ",Q$7=1,'CHAMPS NECESSAIRES'!$D$14,Q$7=2,'CHAMPS NECESSAIRES'!$D$14,Q$7=3,'CHAMPS NECESSAIRES'!$D$14,Q$7=4,'CHAMPS NECESSAIRES'!$D$14,Q$7=5,'CHAMPS NECESSAIRES'!$D$14)</f>
        <v xml:space="preserve"> </v>
      </c>
      <c r="R17" s="104" t="str" cm="1">
        <f t="array" ref="R17">_xlfn.IFS(R$7=6," ",R$7=7," ",R$7=1,'CHAMPS NECESSAIRES'!$D$14,R$7=2,'CHAMPS NECESSAIRES'!$D$14,R$7=3,'CHAMPS NECESSAIRES'!$D$14,R$7=4,'CHAMPS NECESSAIRES'!$D$14,R$7=5,'CHAMPS NECESSAIRES'!$D$14)</f>
        <v xml:space="preserve"> </v>
      </c>
      <c r="S17" s="94" cm="1">
        <f t="array" ref="S17">_xlfn.IFS(S$7=6," ",S$7=7," ",S$7=1,'CHAMPS NECESSAIRES'!$D$14,S$7=2,'CHAMPS NECESSAIRES'!$D$14,S$7=3,'CHAMPS NECESSAIRES'!$D$14,S$7=4,'CHAMPS NECESSAIRES'!$D$14,S$7=5,'CHAMPS NECESSAIRES'!$D$14)</f>
        <v>0.25000000000000006</v>
      </c>
      <c r="T17" s="94" cm="1">
        <f t="array" ref="T17">_xlfn.IFS(T$7=6," ",T$7=7," ",T$7=1,'CHAMPS NECESSAIRES'!$D$14,T$7=2,'CHAMPS NECESSAIRES'!$D$14,T$7=3,'CHAMPS NECESSAIRES'!$D$14,T$7=4,'CHAMPS NECESSAIRES'!$D$14,T$7=5,'CHAMPS NECESSAIRES'!$D$14)</f>
        <v>0.25000000000000006</v>
      </c>
      <c r="U17" s="94" cm="1">
        <f t="array" ref="U17">_xlfn.IFS(U$7=6," ",U$7=7," ",U$7=1,'CHAMPS NECESSAIRES'!$D$14,U$7=2,'CHAMPS NECESSAIRES'!$D$14,U$7=3,'CHAMPS NECESSAIRES'!$D$14,U$7=4,'CHAMPS NECESSAIRES'!$D$14,U$7=5,'CHAMPS NECESSAIRES'!$D$14)</f>
        <v>0.25000000000000006</v>
      </c>
      <c r="V17" s="94" cm="1">
        <f t="array" ref="V17">_xlfn.IFS(V$7=6," ",V$7=7," ",V$7=1,'CHAMPS NECESSAIRES'!$D$14,V$7=2,'CHAMPS NECESSAIRES'!$D$14,V$7=3,'CHAMPS NECESSAIRES'!$D$14,V$7=4,'CHAMPS NECESSAIRES'!$D$14,V$7=5,'CHAMPS NECESSAIRES'!$D$14)</f>
        <v>0.25000000000000006</v>
      </c>
      <c r="W17" s="94" cm="1">
        <f t="array" ref="W17">_xlfn.IFS(W$7=6," ",W$7=7," ",W$7=1,'CHAMPS NECESSAIRES'!$D$14,W$7=2,'CHAMPS NECESSAIRES'!$D$14,W$7=3,'CHAMPS NECESSAIRES'!$D$14,W$7=4,'CHAMPS NECESSAIRES'!$D$14,W$7=5,'CHAMPS NECESSAIRES'!$D$14)</f>
        <v>0.25000000000000006</v>
      </c>
      <c r="X17" s="104" t="str" cm="1">
        <f t="array" ref="X17">_xlfn.IFS(X$7=6," ",X$7=7," ",X$7=1,'CHAMPS NECESSAIRES'!$D$14,X$7=2,'CHAMPS NECESSAIRES'!$D$14,X$7=3,'CHAMPS NECESSAIRES'!$D$14,X$7=4,'CHAMPS NECESSAIRES'!$D$14,X$7=5,'CHAMPS NECESSAIRES'!$D$14)</f>
        <v xml:space="preserve"> </v>
      </c>
      <c r="Y17" s="104" t="str" cm="1">
        <f t="array" ref="Y17">_xlfn.IFS(Y$7=6," ",Y$7=7," ",Y$7=1,'CHAMPS NECESSAIRES'!$D$14,Y$7=2,'CHAMPS NECESSAIRES'!$D$14,Y$7=3,'CHAMPS NECESSAIRES'!$D$14,Y$7=4,'CHAMPS NECESSAIRES'!$D$14,Y$7=5,'CHAMPS NECESSAIRES'!$D$14)</f>
        <v xml:space="preserve"> </v>
      </c>
      <c r="Z17" s="94" cm="1">
        <f t="array" ref="Z17">_xlfn.IFS(Z$7=6," ",Z$7=7," ",Z$7=1,'CHAMPS NECESSAIRES'!$D$14,Z$7=2,'CHAMPS NECESSAIRES'!$D$14,Z$7=3,'CHAMPS NECESSAIRES'!$D$14,Z$7=4,'CHAMPS NECESSAIRES'!$D$14,Z$7=5,'CHAMPS NECESSAIRES'!$D$14)</f>
        <v>0.25000000000000006</v>
      </c>
      <c r="AA17" s="94" cm="1">
        <f t="array" ref="AA17">_xlfn.IFS(AA$7=6," ",AA$7=7," ",AA$7=1,'CHAMPS NECESSAIRES'!$D$14,AA$7=2,'CHAMPS NECESSAIRES'!$D$14,AA$7=3,'CHAMPS NECESSAIRES'!$D$14,AA$7=4,'CHAMPS NECESSAIRES'!$D$14,AA$7=5,'CHAMPS NECESSAIRES'!$D$14)</f>
        <v>0.25000000000000006</v>
      </c>
      <c r="AB17" s="94" cm="1">
        <f t="array" ref="AB17">_xlfn.IFS(AB$7=6," ",AB$7=7," ",AB$7=1,'CHAMPS NECESSAIRES'!$D$14,AB$7=2,'CHAMPS NECESSAIRES'!$D$14,AB$7=3,'CHAMPS NECESSAIRES'!$D$14,AB$7=4,'CHAMPS NECESSAIRES'!$D$14,AB$7=5,'CHAMPS NECESSAIRES'!$D$14)</f>
        <v>0.25000000000000006</v>
      </c>
      <c r="AC17" s="94" cm="1">
        <f t="array" ref="AC17">_xlfn.IFS(AC$7=6," ",AC$7=7," ",AC$7=1,'CHAMPS NECESSAIRES'!$D$14,AC$7=2,'CHAMPS NECESSAIRES'!$D$14,AC$7=3,'CHAMPS NECESSAIRES'!$D$14,AC$7=4,'CHAMPS NECESSAIRES'!$D$14,AC$7=5,'CHAMPS NECESSAIRES'!$D$14)</f>
        <v>0.25000000000000006</v>
      </c>
      <c r="AD17" s="94" cm="1">
        <f t="array" ref="AD17">_xlfn.IFS(AD$7=6," ",AD$7=7," ",AD$7=1,'CHAMPS NECESSAIRES'!$D$14,AD$7=2,'CHAMPS NECESSAIRES'!$D$14,AD$7=3,'CHAMPS NECESSAIRES'!$D$14,AD$7=4,'CHAMPS NECESSAIRES'!$D$14,AD$7=5,'CHAMPS NECESSAIRES'!$D$14)</f>
        <v>0.25000000000000006</v>
      </c>
      <c r="AE17" s="104" t="str" cm="1">
        <f t="array" ref="AE17">_xlfn.IFS(AE$7=6," ",AE$7=7," ",AE$7=1,'CHAMPS NECESSAIRES'!$D$14,AE$7=2,'CHAMPS NECESSAIRES'!$D$14,AE$7=3,'CHAMPS NECESSAIRES'!$D$14,AE$7=4,'CHAMPS NECESSAIRES'!$D$14,AE$7=5,'CHAMPS NECESSAIRES'!$D$14)</f>
        <v xml:space="preserve"> </v>
      </c>
      <c r="AF17" s="104" t="str" cm="1">
        <f t="array" ref="AF17">_xlfn.IFS(AF$7=6," ",AF$7=7," ",AF$7=1,'CHAMPS NECESSAIRES'!$D$14,AF$7=2,'CHAMPS NECESSAIRES'!$D$14,AF$7=3,'CHAMPS NECESSAIRES'!$D$14,AF$7=4,'CHAMPS NECESSAIRES'!$D$14,AF$7=5,'CHAMPS NECESSAIRES'!$D$14)</f>
        <v xml:space="preserve"> </v>
      </c>
      <c r="AG17" s="94" cm="1">
        <f t="array" ref="AG17">_xlfn.IFS(AG$7=6," ",AG$7=7," ",AG$7=1,'CHAMPS NECESSAIRES'!$D$14,AG$7=2,'CHAMPS NECESSAIRES'!$D$14,AG$7=3,'CHAMPS NECESSAIRES'!$D$14,AG$7=4,'CHAMPS NECESSAIRES'!$D$14,AG$7=5,'CHAMPS NECESSAIRES'!$D$14)</f>
        <v>0.25000000000000006</v>
      </c>
      <c r="AH17" s="94" cm="1">
        <f t="array" ref="AH17">_xlfn.IFS(AH$7=6," ",AH$7=7," ",AH$7=1,'CHAMPS NECESSAIRES'!$D$14,AH$7=2,'CHAMPS NECESSAIRES'!$D$14,AH$7=3,'CHAMPS NECESSAIRES'!$D$14,AH$7=4,'CHAMPS NECESSAIRES'!$D$14,AH$7=5,'CHAMPS NECESSAIRES'!$D$14)</f>
        <v>0.25000000000000006</v>
      </c>
      <c r="AI17" s="94" cm="1">
        <f t="array" ref="AI17">_xlfn.IFS(AI$7=6," ",AI$7=7," ",AI$7=1,'CHAMPS NECESSAIRES'!$D$14,AI$7=2,'CHAMPS NECESSAIRES'!$D$14,AI$7=3,'CHAMPS NECESSAIRES'!$D$14,AI$7=4,'CHAMPS NECESSAIRES'!$D$14,AI$7=5,'CHAMPS NECESSAIRES'!$D$14)</f>
        <v>0.25000000000000006</v>
      </c>
      <c r="AJ17" s="94" cm="1">
        <f t="array" ref="AJ17">_xlfn.IFS(AJ$7=6," ",AJ$7=7," ",AJ$7=1,'CHAMPS NECESSAIRES'!$D$14,AJ$7=2,'CHAMPS NECESSAIRES'!$D$14,AJ$7=3,'CHAMPS NECESSAIRES'!$D$14,AJ$7=4,'CHAMPS NECESSAIRES'!$D$14,AJ$7=5,'CHAMPS NECESSAIRES'!$D$14)</f>
        <v>0.25000000000000006</v>
      </c>
      <c r="AK17" s="4" t="e">
        <f t="shared" si="4"/>
        <v>#VALUE!</v>
      </c>
      <c r="AL17" s="5" t="e">
        <f t="shared" si="10"/>
        <v>#VALUE!</v>
      </c>
      <c r="AM17" s="29">
        <f t="shared" si="6"/>
        <v>5.7500000000000009</v>
      </c>
      <c r="AN17" s="30">
        <f t="shared" si="7"/>
        <v>1.4375000000000002</v>
      </c>
      <c r="AO17" s="31">
        <f t="shared" si="8"/>
        <v>34.500000000000007</v>
      </c>
      <c r="AP17" s="73">
        <f t="shared" si="9"/>
        <v>32.775000000000006</v>
      </c>
      <c r="AQ17" s="19">
        <f t="shared" si="3"/>
        <v>32</v>
      </c>
      <c r="AR17" s="20" t="s">
        <v>86</v>
      </c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53" x14ac:dyDescent="0.35">
      <c r="A18" s="32"/>
      <c r="B18" s="32"/>
      <c r="C18" s="32"/>
      <c r="D18" s="32"/>
      <c r="E18" s="3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63"/>
      <c r="AN18" s="63"/>
      <c r="AO18" s="63"/>
      <c r="AP18" s="63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1:53" x14ac:dyDescent="0.35">
      <c r="A19" s="32"/>
      <c r="B19" s="32"/>
      <c r="C19" s="32"/>
      <c r="D19" s="32"/>
      <c r="E19" s="38"/>
      <c r="F19" s="62"/>
      <c r="G19" s="62"/>
      <c r="H19" s="62"/>
      <c r="I19" s="64"/>
      <c r="J19" s="62"/>
      <c r="K19" s="62"/>
      <c r="L19" s="87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63"/>
      <c r="AN19" s="63"/>
      <c r="AO19" s="63"/>
      <c r="AP19" s="63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53" x14ac:dyDescent="0.35">
      <c r="A20" s="32"/>
      <c r="B20" s="32"/>
      <c r="C20" s="32"/>
      <c r="D20" s="32"/>
      <c r="E20" s="38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63"/>
      <c r="AN20" s="63"/>
      <c r="AO20" s="63"/>
      <c r="AP20" s="63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x14ac:dyDescent="0.35">
      <c r="A21" s="32"/>
      <c r="B21" s="32"/>
      <c r="C21" s="32"/>
      <c r="D21" s="32"/>
      <c r="E21" s="38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63"/>
      <c r="AN21" s="63"/>
      <c r="AO21" s="63"/>
      <c r="AP21" s="63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</row>
    <row r="22" spans="1:53" x14ac:dyDescent="0.35">
      <c r="A22" s="32"/>
      <c r="B22" s="32"/>
      <c r="C22" s="32"/>
      <c r="D22" s="32"/>
      <c r="E22" s="38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63"/>
      <c r="AN22" s="63"/>
      <c r="AO22" s="63"/>
      <c r="AP22" s="63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</row>
    <row r="23" spans="1:53" x14ac:dyDescent="0.35">
      <c r="A23" s="32"/>
      <c r="B23" s="32"/>
      <c r="C23" s="32"/>
      <c r="D23" s="32"/>
      <c r="E23" s="3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63"/>
      <c r="AN23" s="63"/>
      <c r="AO23" s="63"/>
      <c r="AP23" s="63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</row>
    <row r="24" spans="1:53" x14ac:dyDescent="0.35">
      <c r="A24" s="32"/>
      <c r="B24" s="32"/>
      <c r="C24" s="32"/>
      <c r="D24" s="32"/>
      <c r="E24" s="38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63"/>
      <c r="AN24" s="63"/>
      <c r="AO24" s="63"/>
      <c r="AP24" s="63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</row>
    <row r="25" spans="1:53" x14ac:dyDescent="0.35">
      <c r="A25" s="32"/>
      <c r="B25" s="32"/>
      <c r="C25" s="32"/>
      <c r="D25" s="32"/>
      <c r="E25" s="38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63"/>
      <c r="AN25" s="63"/>
      <c r="AO25" s="63"/>
      <c r="AP25" s="63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</row>
    <row r="26" spans="1:53" x14ac:dyDescent="0.35">
      <c r="A26" s="32"/>
      <c r="B26" s="32"/>
      <c r="C26" s="32"/>
      <c r="D26" s="32"/>
      <c r="E26" s="38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63"/>
      <c r="AN26" s="63"/>
      <c r="AO26" s="63"/>
      <c r="AP26" s="63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</row>
    <row r="27" spans="1:53" x14ac:dyDescent="0.35">
      <c r="A27" s="32"/>
      <c r="B27" s="32"/>
      <c r="C27" s="32"/>
      <c r="D27" s="32"/>
      <c r="E27" s="38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63"/>
      <c r="AN27" s="63"/>
      <c r="AO27" s="63"/>
      <c r="AP27" s="63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</row>
    <row r="28" spans="1:53" x14ac:dyDescent="0.35">
      <c r="A28" s="32"/>
      <c r="B28" s="32"/>
      <c r="C28" s="32"/>
      <c r="D28" s="32"/>
      <c r="E28" s="38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63"/>
      <c r="AN28" s="63"/>
      <c r="AO28" s="63"/>
      <c r="AP28" s="63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</row>
    <row r="29" spans="1:53" x14ac:dyDescent="0.35">
      <c r="A29" s="32"/>
      <c r="B29" s="32"/>
      <c r="C29" s="32"/>
      <c r="D29" s="32"/>
      <c r="E29" s="38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63"/>
      <c r="AN29" s="63"/>
      <c r="AO29" s="63"/>
      <c r="AP29" s="63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</row>
    <row r="30" spans="1:53" x14ac:dyDescent="0.35">
      <c r="A30" s="32"/>
      <c r="B30" s="32"/>
      <c r="C30" s="32"/>
      <c r="D30" s="32"/>
      <c r="E30" s="38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63"/>
      <c r="AN30" s="63"/>
      <c r="AO30" s="63"/>
      <c r="AP30" s="63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x14ac:dyDescent="0.35">
      <c r="A31" s="32"/>
      <c r="B31" s="32"/>
      <c r="C31" s="32"/>
      <c r="D31" s="32"/>
      <c r="E31" s="3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63"/>
      <c r="AN31" s="63"/>
      <c r="AO31" s="63"/>
      <c r="AP31" s="63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x14ac:dyDescent="0.35">
      <c r="A32" s="32"/>
      <c r="B32" s="32"/>
      <c r="C32" s="32"/>
      <c r="D32" s="32"/>
      <c r="E32" s="3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63"/>
      <c r="AN32" s="63"/>
      <c r="AO32" s="63"/>
      <c r="AP32" s="63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x14ac:dyDescent="0.35">
      <c r="A33" s="32"/>
      <c r="B33" s="32"/>
      <c r="C33" s="32"/>
      <c r="D33" s="32"/>
      <c r="E33" s="38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63"/>
      <c r="AN33" s="63"/>
      <c r="AO33" s="63"/>
      <c r="AP33" s="63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x14ac:dyDescent="0.35">
      <c r="A34" s="32"/>
      <c r="B34" s="32"/>
      <c r="C34" s="32"/>
      <c r="D34" s="32"/>
      <c r="E34" s="38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63"/>
      <c r="AN34" s="63"/>
      <c r="AO34" s="63"/>
      <c r="AP34" s="63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</row>
    <row r="35" spans="1:53" x14ac:dyDescent="0.35">
      <c r="A35" s="32"/>
      <c r="B35" s="32"/>
      <c r="C35" s="32"/>
      <c r="D35" s="32"/>
      <c r="E35" s="38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63"/>
      <c r="AN35" s="63"/>
      <c r="AO35" s="63"/>
      <c r="AP35" s="63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</row>
    <row r="36" spans="1:53" x14ac:dyDescent="0.35">
      <c r="A36" s="32"/>
      <c r="B36" s="32"/>
      <c r="C36" s="32"/>
      <c r="D36" s="32"/>
      <c r="E36" s="38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63"/>
      <c r="AN36" s="63"/>
      <c r="AO36" s="63"/>
      <c r="AP36" s="63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</row>
    <row r="37" spans="1:53" x14ac:dyDescent="0.35">
      <c r="A37" s="32"/>
      <c r="B37" s="32"/>
      <c r="C37" s="32"/>
      <c r="D37" s="32"/>
      <c r="E37" s="38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63"/>
      <c r="AN37" s="63"/>
      <c r="AO37" s="63"/>
      <c r="AP37" s="63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:53" x14ac:dyDescent="0.35">
      <c r="A38" s="32"/>
      <c r="B38" s="32"/>
      <c r="C38" s="32"/>
      <c r="D38" s="32"/>
      <c r="E38" s="38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63"/>
      <c r="AN38" s="63"/>
      <c r="AO38" s="63"/>
      <c r="AP38" s="63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3" x14ac:dyDescent="0.35">
      <c r="A39" s="32"/>
      <c r="B39" s="32"/>
      <c r="C39" s="32"/>
      <c r="D39" s="32"/>
      <c r="E39" s="38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63"/>
      <c r="AN39" s="63"/>
      <c r="AO39" s="63"/>
      <c r="AP39" s="63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1:53" x14ac:dyDescent="0.35">
      <c r="A40" s="32"/>
      <c r="B40" s="32"/>
      <c r="C40" s="32"/>
      <c r="D40" s="32"/>
      <c r="E40" s="38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63"/>
      <c r="AN40" s="63"/>
      <c r="AO40" s="63"/>
      <c r="AP40" s="63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</row>
    <row r="41" spans="1:53" x14ac:dyDescent="0.35">
      <c r="A41" s="32"/>
      <c r="B41" s="32"/>
      <c r="C41" s="32"/>
      <c r="D41" s="32"/>
      <c r="E41" s="38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63"/>
      <c r="AN41" s="63"/>
      <c r="AO41" s="63"/>
      <c r="AP41" s="63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</row>
    <row r="42" spans="1:53" x14ac:dyDescent="0.35">
      <c r="A42" s="32"/>
      <c r="B42" s="32"/>
      <c r="C42" s="32"/>
      <c r="D42" s="32"/>
      <c r="E42" s="38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63"/>
      <c r="AN42" s="63"/>
      <c r="AO42" s="63"/>
      <c r="AP42" s="63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3" x14ac:dyDescent="0.35">
      <c r="A43" s="32"/>
      <c r="B43" s="32"/>
      <c r="C43" s="32"/>
      <c r="D43" s="32"/>
      <c r="E43" s="38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63"/>
      <c r="AN43" s="63"/>
      <c r="AO43" s="63"/>
      <c r="AP43" s="63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</row>
    <row r="44" spans="1:53" x14ac:dyDescent="0.35">
      <c r="A44" s="32"/>
      <c r="B44" s="32"/>
      <c r="C44" s="32"/>
      <c r="D44" s="32"/>
      <c r="E44" s="38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63"/>
      <c r="AN44" s="63"/>
      <c r="AO44" s="63"/>
      <c r="AP44" s="63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</row>
    <row r="45" spans="1:53" x14ac:dyDescent="0.35">
      <c r="A45" s="32"/>
      <c r="B45" s="32"/>
      <c r="C45" s="32"/>
      <c r="D45" s="32"/>
      <c r="E45" s="38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63"/>
      <c r="AN45" s="63"/>
      <c r="AO45" s="63"/>
      <c r="AP45" s="63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46" spans="1:53" x14ac:dyDescent="0.35">
      <c r="A46" s="32"/>
      <c r="B46" s="32"/>
      <c r="C46" s="32"/>
      <c r="D46" s="32"/>
      <c r="E46" s="38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63"/>
      <c r="AN46" s="63"/>
      <c r="AO46" s="63"/>
      <c r="AP46" s="63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</row>
  </sheetData>
  <mergeCells count="19">
    <mergeCell ref="B6:C6"/>
    <mergeCell ref="F6:AJ6"/>
    <mergeCell ref="AN6:AQ7"/>
    <mergeCell ref="AQ8:AR8"/>
    <mergeCell ref="AK3:AK5"/>
    <mergeCell ref="AL3:AL5"/>
    <mergeCell ref="B4:C4"/>
    <mergeCell ref="AM4:AN4"/>
    <mergeCell ref="B5:C5"/>
    <mergeCell ref="AM5:AN5"/>
    <mergeCell ref="B1:C1"/>
    <mergeCell ref="D1:E1"/>
    <mergeCell ref="D2:E2"/>
    <mergeCell ref="F2:AJ2"/>
    <mergeCell ref="B3:C3"/>
    <mergeCell ref="F3:J3"/>
    <mergeCell ref="M3:Q3"/>
    <mergeCell ref="T3:X3"/>
    <mergeCell ref="AA3:AJ3"/>
  </mergeCells>
  <conditionalFormatting sqref="F9:AJ17">
    <cfRule type="containsBlanks" dxfId="34" priority="1">
      <formula>LEN(TRIM(F9))=0</formula>
    </cfRule>
    <cfRule type="expression" dxfId="33" priority="3">
      <formula>SI+$F$7:$AJ$7=6</formula>
    </cfRule>
  </conditionalFormatting>
  <conditionalFormatting sqref="F7">
    <cfRule type="cellIs" dxfId="32" priority="7" operator="equal">
      <formula>6</formula>
    </cfRule>
    <cfRule type="cellIs" dxfId="31" priority="9" operator="equal">
      <formula>"6;7"</formula>
    </cfRule>
  </conditionalFormatting>
  <conditionalFormatting sqref="L19">
    <cfRule type="containsText" dxfId="30" priority="8" operator="containsText" text="6;7">
      <formula>NOT(ISERROR(SEARCH("6;7",L19)))</formula>
    </cfRule>
  </conditionalFormatting>
  <conditionalFormatting sqref="G7:AJ7">
    <cfRule type="cellIs" dxfId="29" priority="5" operator="equal">
      <formula>6</formula>
    </cfRule>
    <cfRule type="cellIs" priority="6" operator="equal">
      <formula>"6;7"</formula>
    </cfRule>
  </conditionalFormatting>
  <conditionalFormatting sqref="F7:AJ7">
    <cfRule type="cellIs" dxfId="28" priority="4" operator="equal">
      <formula>7</formula>
    </cfRule>
  </conditionalFormatting>
  <conditionalFormatting sqref="F8">
    <cfRule type="expression" priority="2">
      <formula>$F$7:$AJ$7=6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Drop Down 1">
              <controlPr defaultSize="0" autoLine="0" autoPict="0">
                <anchor moveWithCells="1">
                  <from>
                    <xdr:col>1</xdr:col>
                    <xdr:colOff>654050</xdr:colOff>
                    <xdr:row>1</xdr:row>
                    <xdr:rowOff>50800</xdr:rowOff>
                  </from>
                  <to>
                    <xdr:col>2</xdr:col>
                    <xdr:colOff>552450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Drop Down 2">
              <controlPr defaultSize="0" autoLine="0" autoPict="0">
                <anchor moveWithCells="1">
                  <from>
                    <xdr:col>3</xdr:col>
                    <xdr:colOff>641350</xdr:colOff>
                    <xdr:row>1</xdr:row>
                    <xdr:rowOff>31750</xdr:rowOff>
                  </from>
                  <to>
                    <xdr:col>4</xdr:col>
                    <xdr:colOff>615950</xdr:colOff>
                    <xdr:row>1</xdr:row>
                    <xdr:rowOff>355600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9E2A2A2-3A1F-489E-AD24-8B41493ABFE6}">
          <x14:formula1>
            <xm:f>'CHAMPS NECESSAIRES'!$D$6:$F$6</xm:f>
          </x14:formula1>
          <xm:sqref>E9:E17</xm:sqref>
        </x14:dataValidation>
        <x14:dataValidation type="list" allowBlank="1" showInputMessage="1" showErrorMessage="1" xr:uid="{2B035C22-D6BA-4832-80A8-50294D5F061B}">
          <x14:formula1>
            <xm:f>'CHAMPS NECESSAIRES'!$D$5:$G$5</xm:f>
          </x14:formula1>
          <xm:sqref>D9:D1048576</xm:sqref>
        </x14:dataValidation>
        <x14:dataValidation type="time" allowBlank="1" showInputMessage="1" showErrorMessage="1" xr:uid="{65B6189F-F1AE-4A0F-B28F-60150920DAA4}">
          <x14:formula1>
            <xm:f>0</xm:f>
          </x14:formula1>
          <x14:formula2>
            <xm:f>'CHAMPS NECESSAIRES'!XED6</xm:f>
          </x14:formula2>
          <xm:sqref>F9:AJ17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44430-D306-4D66-90E8-C27E62B2D49E}">
  <dimension ref="A1:BA46"/>
  <sheetViews>
    <sheetView zoomScale="80" zoomScaleNormal="60" workbookViewId="0">
      <selection activeCell="D2" sqref="D2:E2"/>
    </sheetView>
  </sheetViews>
  <sheetFormatPr baseColWidth="10" defaultColWidth="11.453125" defaultRowHeight="14.5" x14ac:dyDescent="0.35"/>
  <cols>
    <col min="2" max="2" width="16.54296875" customWidth="1"/>
    <col min="3" max="3" width="16.81640625" customWidth="1"/>
    <col min="4" max="4" width="17.7265625" customWidth="1"/>
    <col min="5" max="5" width="18.26953125" style="47" customWidth="1"/>
    <col min="6" max="23" width="4.7265625" style="1" customWidth="1"/>
    <col min="24" max="36" width="4.7265625" customWidth="1"/>
    <col min="37" max="38" width="11.453125" hidden="1" customWidth="1"/>
    <col min="39" max="39" width="11" style="21" customWidth="1"/>
    <col min="40" max="40" width="11.453125" style="21"/>
    <col min="41" max="41" width="11.453125" style="21" hidden="1" customWidth="1"/>
    <col min="42" max="42" width="9.08984375" style="21" customWidth="1"/>
    <col min="43" max="43" width="6.1796875" customWidth="1"/>
    <col min="44" max="44" width="13.453125" bestFit="1" customWidth="1"/>
  </cols>
  <sheetData>
    <row r="1" spans="1:53" ht="15" thickBot="1" x14ac:dyDescent="0.4">
      <c r="A1" s="32"/>
      <c r="B1" s="164" t="s">
        <v>104</v>
      </c>
      <c r="C1" s="165"/>
      <c r="D1" s="165" t="s">
        <v>105</v>
      </c>
      <c r="E1" s="166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7"/>
      <c r="AL1" s="57"/>
      <c r="AM1" s="58"/>
      <c r="AN1" s="58"/>
      <c r="AO1" s="58"/>
      <c r="AP1" s="58"/>
      <c r="AQ1" s="57"/>
      <c r="AR1" s="57"/>
      <c r="AS1" s="32"/>
      <c r="AT1" s="32"/>
      <c r="AU1" s="32"/>
      <c r="AV1" s="32"/>
      <c r="AW1" s="32"/>
      <c r="AX1" s="32"/>
      <c r="AY1" s="32"/>
      <c r="AZ1" s="32"/>
      <c r="BA1" s="32"/>
    </row>
    <row r="2" spans="1:53" ht="30.75" customHeight="1" thickBot="1" x14ac:dyDescent="0.6">
      <c r="A2" s="32"/>
      <c r="B2" s="97">
        <v>9</v>
      </c>
      <c r="C2" s="96">
        <v>2</v>
      </c>
      <c r="D2" s="167">
        <v>2</v>
      </c>
      <c r="E2" s="168"/>
      <c r="F2" s="169" t="s">
        <v>95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59"/>
      <c r="AL2" s="59"/>
      <c r="AM2" s="60"/>
      <c r="AN2" s="60"/>
      <c r="AO2" s="60"/>
      <c r="AP2" s="60"/>
      <c r="AQ2" s="59"/>
      <c r="AR2" s="59"/>
      <c r="AS2" s="32"/>
      <c r="AT2" s="32"/>
      <c r="AU2" s="32"/>
      <c r="AV2" s="32"/>
      <c r="AW2" s="32"/>
      <c r="AX2" s="32"/>
      <c r="AY2" s="32"/>
      <c r="AZ2" s="32"/>
      <c r="BA2" s="32"/>
    </row>
    <row r="3" spans="1:53" ht="15" thickBot="1" x14ac:dyDescent="0.4">
      <c r="A3" s="32"/>
      <c r="B3" s="171" t="s">
        <v>96</v>
      </c>
      <c r="C3" s="172"/>
      <c r="D3" s="8">
        <f>'CHAMPS NECESSAIRES'!D7</f>
        <v>0.05</v>
      </c>
      <c r="E3" s="100"/>
      <c r="F3" s="173"/>
      <c r="G3" s="174"/>
      <c r="H3" s="174"/>
      <c r="I3" s="174"/>
      <c r="J3" s="174"/>
      <c r="K3" s="102"/>
      <c r="L3" s="102"/>
      <c r="M3" s="174"/>
      <c r="N3" s="174"/>
      <c r="O3" s="174"/>
      <c r="P3" s="174"/>
      <c r="Q3" s="174"/>
      <c r="R3" s="102"/>
      <c r="S3" s="102"/>
      <c r="T3" s="174"/>
      <c r="U3" s="174"/>
      <c r="V3" s="174"/>
      <c r="W3" s="174"/>
      <c r="X3" s="174"/>
      <c r="Y3" s="102"/>
      <c r="Z3" s="102"/>
      <c r="AA3" s="175"/>
      <c r="AB3" s="175"/>
      <c r="AC3" s="175"/>
      <c r="AD3" s="175"/>
      <c r="AE3" s="175"/>
      <c r="AF3" s="175"/>
      <c r="AG3" s="175"/>
      <c r="AH3" s="175"/>
      <c r="AI3" s="175"/>
      <c r="AJ3" s="176"/>
      <c r="AK3" s="186" t="s">
        <v>75</v>
      </c>
      <c r="AL3" s="187"/>
      <c r="AM3" s="61"/>
      <c r="AN3" s="61"/>
      <c r="AO3" s="61"/>
      <c r="AP3" s="61"/>
      <c r="AQ3" s="33"/>
      <c r="AR3" s="33"/>
      <c r="AS3" s="32"/>
      <c r="AT3" s="32"/>
      <c r="AU3" s="32"/>
      <c r="AV3" s="32"/>
      <c r="AW3" s="32"/>
      <c r="AX3" s="32"/>
      <c r="AY3" s="32"/>
      <c r="AZ3" s="32"/>
      <c r="BA3" s="32"/>
    </row>
    <row r="4" spans="1:53" ht="15" thickBot="1" x14ac:dyDescent="0.4">
      <c r="A4" s="32"/>
      <c r="B4" s="188" t="s">
        <v>65</v>
      </c>
      <c r="C4" s="189"/>
      <c r="D4" s="9">
        <f>AVERAGE(F4:AJ4)</f>
        <v>5.935483870967742</v>
      </c>
      <c r="E4" s="46"/>
      <c r="F4" s="11">
        <f t="shared" ref="F4:AJ4" si="0">COUNTIF(F9:F17,"&gt;0")</f>
        <v>9</v>
      </c>
      <c r="G4" s="6">
        <f t="shared" si="0"/>
        <v>0</v>
      </c>
      <c r="H4" s="6">
        <f t="shared" si="0"/>
        <v>0</v>
      </c>
      <c r="I4" s="6">
        <f t="shared" si="0"/>
        <v>9</v>
      </c>
      <c r="J4" s="6">
        <f t="shared" si="0"/>
        <v>6</v>
      </c>
      <c r="K4" s="6">
        <f t="shared" si="0"/>
        <v>9</v>
      </c>
      <c r="L4" s="84">
        <f t="shared" si="0"/>
        <v>7</v>
      </c>
      <c r="M4" s="84">
        <f t="shared" si="0"/>
        <v>9</v>
      </c>
      <c r="N4" s="6">
        <f t="shared" si="0"/>
        <v>0</v>
      </c>
      <c r="O4" s="6">
        <f t="shared" si="0"/>
        <v>0</v>
      </c>
      <c r="P4" s="6">
        <f t="shared" si="0"/>
        <v>9</v>
      </c>
      <c r="Q4" s="84">
        <f t="shared" si="0"/>
        <v>9</v>
      </c>
      <c r="R4" s="6">
        <f t="shared" si="0"/>
        <v>9</v>
      </c>
      <c r="S4" s="84">
        <f t="shared" si="0"/>
        <v>9</v>
      </c>
      <c r="T4" s="84">
        <f t="shared" si="0"/>
        <v>9</v>
      </c>
      <c r="U4" s="6">
        <f t="shared" si="0"/>
        <v>0</v>
      </c>
      <c r="V4" s="6">
        <f t="shared" si="0"/>
        <v>0</v>
      </c>
      <c r="W4" s="6">
        <f t="shared" si="0"/>
        <v>9</v>
      </c>
      <c r="X4" s="84">
        <f t="shared" si="0"/>
        <v>9</v>
      </c>
      <c r="Y4" s="6">
        <f t="shared" si="0"/>
        <v>9</v>
      </c>
      <c r="Z4" s="6">
        <f t="shared" si="0"/>
        <v>9</v>
      </c>
      <c r="AA4" s="6">
        <f t="shared" si="0"/>
        <v>9</v>
      </c>
      <c r="AB4" s="6">
        <f t="shared" si="0"/>
        <v>0</v>
      </c>
      <c r="AC4" s="6">
        <f t="shared" si="0"/>
        <v>0</v>
      </c>
      <c r="AD4" s="6">
        <f t="shared" si="0"/>
        <v>9</v>
      </c>
      <c r="AE4" s="6">
        <f t="shared" si="0"/>
        <v>9</v>
      </c>
      <c r="AF4" s="6">
        <f t="shared" si="0"/>
        <v>9</v>
      </c>
      <c r="AG4" s="6">
        <f t="shared" si="0"/>
        <v>9</v>
      </c>
      <c r="AH4" s="6">
        <f t="shared" si="0"/>
        <v>9</v>
      </c>
      <c r="AI4" s="6">
        <f t="shared" si="0"/>
        <v>0</v>
      </c>
      <c r="AJ4" s="7">
        <f t="shared" si="0"/>
        <v>0</v>
      </c>
      <c r="AK4" s="186"/>
      <c r="AL4" s="187"/>
      <c r="AM4" s="190" t="s">
        <v>94</v>
      </c>
      <c r="AN4" s="190"/>
      <c r="AO4" s="22"/>
      <c r="AP4" s="61"/>
      <c r="AQ4" s="33"/>
      <c r="AR4" s="33"/>
      <c r="AS4" s="32"/>
      <c r="AT4" s="32"/>
      <c r="AU4" s="32"/>
      <c r="AV4" s="32"/>
      <c r="AW4" s="32"/>
      <c r="AX4" s="32"/>
      <c r="AY4" s="32"/>
      <c r="AZ4" s="32"/>
      <c r="BA4" s="32"/>
    </row>
    <row r="5" spans="1:53" ht="15" thickBot="1" x14ac:dyDescent="0.4">
      <c r="A5" s="32"/>
      <c r="B5" s="191" t="s">
        <v>76</v>
      </c>
      <c r="C5" s="192"/>
      <c r="D5" s="10">
        <f>AVERAGE(F5:AJ5)</f>
        <v>1.4838709677419357</v>
      </c>
      <c r="E5" s="46"/>
      <c r="F5" s="12">
        <f t="shared" ref="F5:AJ5" si="1">SUM(F9:F17)</f>
        <v>2.2500000000000004</v>
      </c>
      <c r="G5" s="13">
        <f t="shared" si="1"/>
        <v>0</v>
      </c>
      <c r="H5" s="13">
        <f t="shared" si="1"/>
        <v>0</v>
      </c>
      <c r="I5" s="13">
        <f t="shared" si="1"/>
        <v>2.2500000000000004</v>
      </c>
      <c r="J5" s="13">
        <f t="shared" si="1"/>
        <v>1.5000000000000002</v>
      </c>
      <c r="K5" s="13">
        <f t="shared" si="1"/>
        <v>2.2500000000000004</v>
      </c>
      <c r="L5" s="13">
        <f t="shared" si="1"/>
        <v>1.7500000000000002</v>
      </c>
      <c r="M5" s="13">
        <f t="shared" si="1"/>
        <v>2.2500000000000004</v>
      </c>
      <c r="N5" s="13">
        <f t="shared" si="1"/>
        <v>0</v>
      </c>
      <c r="O5" s="13">
        <f t="shared" si="1"/>
        <v>0</v>
      </c>
      <c r="P5" s="13">
        <f t="shared" si="1"/>
        <v>2.2500000000000004</v>
      </c>
      <c r="Q5" s="13">
        <f t="shared" si="1"/>
        <v>2.2500000000000004</v>
      </c>
      <c r="R5" s="13">
        <f t="shared" si="1"/>
        <v>2.2500000000000004</v>
      </c>
      <c r="S5" s="13">
        <f t="shared" si="1"/>
        <v>2.2500000000000004</v>
      </c>
      <c r="T5" s="13">
        <f t="shared" si="1"/>
        <v>2.2500000000000004</v>
      </c>
      <c r="U5" s="13">
        <f t="shared" si="1"/>
        <v>0</v>
      </c>
      <c r="V5" s="13">
        <f t="shared" si="1"/>
        <v>0</v>
      </c>
      <c r="W5" s="13">
        <f t="shared" si="1"/>
        <v>2.2500000000000004</v>
      </c>
      <c r="X5" s="13">
        <f t="shared" si="1"/>
        <v>2.2500000000000004</v>
      </c>
      <c r="Y5" s="13">
        <f t="shared" si="1"/>
        <v>2.2500000000000004</v>
      </c>
      <c r="Z5" s="13">
        <f t="shared" si="1"/>
        <v>2.2500000000000004</v>
      </c>
      <c r="AA5" s="13">
        <f t="shared" si="1"/>
        <v>2.2500000000000004</v>
      </c>
      <c r="AB5" s="13">
        <f t="shared" si="1"/>
        <v>0</v>
      </c>
      <c r="AC5" s="13">
        <f t="shared" si="1"/>
        <v>0</v>
      </c>
      <c r="AD5" s="13">
        <f t="shared" si="1"/>
        <v>2.2500000000000004</v>
      </c>
      <c r="AE5" s="13">
        <f t="shared" si="1"/>
        <v>2.2500000000000004</v>
      </c>
      <c r="AF5" s="13">
        <f t="shared" si="1"/>
        <v>2.2500000000000004</v>
      </c>
      <c r="AG5" s="13">
        <f t="shared" si="1"/>
        <v>2.2500000000000004</v>
      </c>
      <c r="AH5" s="13">
        <f t="shared" si="1"/>
        <v>2.2500000000000004</v>
      </c>
      <c r="AI5" s="13">
        <f t="shared" si="1"/>
        <v>0</v>
      </c>
      <c r="AJ5" s="14">
        <f t="shared" si="1"/>
        <v>0</v>
      </c>
      <c r="AK5" s="186"/>
      <c r="AL5" s="187"/>
      <c r="AM5" s="193" t="s">
        <v>94</v>
      </c>
      <c r="AN5" s="193"/>
      <c r="AO5" s="22"/>
      <c r="AP5" s="61"/>
      <c r="AQ5" s="33"/>
      <c r="AR5" s="33"/>
      <c r="AS5" s="32"/>
      <c r="AT5" s="32"/>
      <c r="AU5" s="32"/>
      <c r="AV5" s="32"/>
      <c r="AW5" s="32"/>
      <c r="AX5" s="32"/>
      <c r="AY5" s="32"/>
      <c r="AZ5" s="32"/>
      <c r="BA5" s="32"/>
    </row>
    <row r="6" spans="1:53" ht="46" customHeight="1" thickBot="1" x14ac:dyDescent="0.4">
      <c r="A6" s="33"/>
      <c r="B6" s="177" t="s">
        <v>87</v>
      </c>
      <c r="C6" s="178"/>
      <c r="D6" s="48" t="s">
        <v>88</v>
      </c>
      <c r="E6" s="98" t="s">
        <v>89</v>
      </c>
      <c r="F6" s="179" t="s">
        <v>90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1"/>
      <c r="AK6" s="99"/>
      <c r="AL6" s="100"/>
      <c r="AM6" s="22"/>
      <c r="AN6" s="182" t="s">
        <v>103</v>
      </c>
      <c r="AO6" s="182"/>
      <c r="AP6" s="182"/>
      <c r="AQ6" s="182"/>
      <c r="AR6" s="33"/>
      <c r="AS6" s="32"/>
      <c r="AT6" s="32"/>
      <c r="AU6" s="32"/>
      <c r="AV6" s="32"/>
      <c r="AW6" s="32"/>
      <c r="AX6" s="32"/>
      <c r="AY6" s="32"/>
      <c r="AZ6" s="32"/>
      <c r="BA6" s="32"/>
    </row>
    <row r="7" spans="1:53" ht="15.5" customHeight="1" thickBot="1" x14ac:dyDescent="0.4">
      <c r="A7" s="32"/>
      <c r="B7" s="98"/>
      <c r="C7" s="85"/>
      <c r="D7" s="48"/>
      <c r="E7" s="98"/>
      <c r="F7" s="86">
        <f>WEEKDAY(F8)</f>
        <v>5</v>
      </c>
      <c r="G7" s="86">
        <f t="shared" ref="G7:AJ7" si="2">WEEKDAY(G8)</f>
        <v>6</v>
      </c>
      <c r="H7" s="86">
        <f t="shared" si="2"/>
        <v>7</v>
      </c>
      <c r="I7" s="86">
        <f t="shared" si="2"/>
        <v>1</v>
      </c>
      <c r="J7" s="86">
        <f t="shared" si="2"/>
        <v>2</v>
      </c>
      <c r="K7" s="86">
        <f t="shared" si="2"/>
        <v>3</v>
      </c>
      <c r="L7" s="86">
        <f t="shared" si="2"/>
        <v>4</v>
      </c>
      <c r="M7" s="86">
        <f t="shared" si="2"/>
        <v>5</v>
      </c>
      <c r="N7" s="86">
        <f t="shared" si="2"/>
        <v>6</v>
      </c>
      <c r="O7" s="86">
        <f t="shared" si="2"/>
        <v>7</v>
      </c>
      <c r="P7" s="86">
        <f t="shared" si="2"/>
        <v>1</v>
      </c>
      <c r="Q7" s="86">
        <f t="shared" si="2"/>
        <v>2</v>
      </c>
      <c r="R7" s="86">
        <f t="shared" si="2"/>
        <v>3</v>
      </c>
      <c r="S7" s="86">
        <f t="shared" si="2"/>
        <v>4</v>
      </c>
      <c r="T7" s="86">
        <f t="shared" si="2"/>
        <v>5</v>
      </c>
      <c r="U7" s="86">
        <f t="shared" si="2"/>
        <v>6</v>
      </c>
      <c r="V7" s="86">
        <f t="shared" si="2"/>
        <v>7</v>
      </c>
      <c r="W7" s="86">
        <f t="shared" si="2"/>
        <v>1</v>
      </c>
      <c r="X7" s="86">
        <f t="shared" si="2"/>
        <v>2</v>
      </c>
      <c r="Y7" s="86">
        <f t="shared" si="2"/>
        <v>3</v>
      </c>
      <c r="Z7" s="86">
        <f t="shared" si="2"/>
        <v>4</v>
      </c>
      <c r="AA7" s="86">
        <f t="shared" si="2"/>
        <v>5</v>
      </c>
      <c r="AB7" s="86">
        <f t="shared" si="2"/>
        <v>6</v>
      </c>
      <c r="AC7" s="86">
        <f t="shared" si="2"/>
        <v>7</v>
      </c>
      <c r="AD7" s="86">
        <f t="shared" si="2"/>
        <v>1</v>
      </c>
      <c r="AE7" s="86">
        <f t="shared" si="2"/>
        <v>2</v>
      </c>
      <c r="AF7" s="86">
        <f t="shared" si="2"/>
        <v>3</v>
      </c>
      <c r="AG7" s="86">
        <f t="shared" si="2"/>
        <v>4</v>
      </c>
      <c r="AH7" s="86">
        <f t="shared" si="2"/>
        <v>5</v>
      </c>
      <c r="AI7" s="86">
        <f t="shared" si="2"/>
        <v>6</v>
      </c>
      <c r="AJ7" s="86">
        <f t="shared" si="2"/>
        <v>7</v>
      </c>
      <c r="AK7" s="99"/>
      <c r="AL7" s="100"/>
      <c r="AM7" s="22"/>
      <c r="AN7" s="183"/>
      <c r="AO7" s="183"/>
      <c r="AP7" s="183"/>
      <c r="AQ7" s="183"/>
      <c r="AR7" s="33"/>
      <c r="AS7" s="32"/>
      <c r="AT7" s="32"/>
      <c r="AU7" s="32"/>
      <c r="AV7" s="32"/>
      <c r="AW7" s="32"/>
      <c r="AX7" s="32"/>
      <c r="AY7" s="32"/>
      <c r="AZ7" s="32"/>
      <c r="BA7" s="32"/>
    </row>
    <row r="8" spans="1:53" ht="51" customHeight="1" thickBot="1" x14ac:dyDescent="0.4">
      <c r="A8" s="32"/>
      <c r="B8" s="50" t="s">
        <v>77</v>
      </c>
      <c r="C8" s="49" t="s">
        <v>78</v>
      </c>
      <c r="D8" s="50" t="s">
        <v>79</v>
      </c>
      <c r="E8" s="53" t="s">
        <v>80</v>
      </c>
      <c r="F8" s="93">
        <f>DATE($C$2+2020,$B$2,1)</f>
        <v>44805</v>
      </c>
      <c r="G8" s="93">
        <f>DATE($C$2+2020,$B$2,2)</f>
        <v>44806</v>
      </c>
      <c r="H8" s="93">
        <f>DATE($C$2+2020,$B$2,3)</f>
        <v>44807</v>
      </c>
      <c r="I8" s="93">
        <f>DATE($C$2+2020,$B$2,4)</f>
        <v>44808</v>
      </c>
      <c r="J8" s="93">
        <f>DATE($C$2+2020,$B$2,5)</f>
        <v>44809</v>
      </c>
      <c r="K8" s="93">
        <f>DATE($C$2+2020,$B$2,6)</f>
        <v>44810</v>
      </c>
      <c r="L8" s="93">
        <f>DATE($C$2+2020,$B$2,7)</f>
        <v>44811</v>
      </c>
      <c r="M8" s="93">
        <f>DATE($C$2+2020,$B$2,8)</f>
        <v>44812</v>
      </c>
      <c r="N8" s="93">
        <f>DATE($C$2+2020,$B$2,9)</f>
        <v>44813</v>
      </c>
      <c r="O8" s="93">
        <f>DATE($C$2+2020,$B$2,10)</f>
        <v>44814</v>
      </c>
      <c r="P8" s="93">
        <f>DATE($C$2+2020,$B$2,11)</f>
        <v>44815</v>
      </c>
      <c r="Q8" s="93">
        <f>DATE($C$2+2020,$B$2,12)</f>
        <v>44816</v>
      </c>
      <c r="R8" s="93">
        <f>DATE($C$2+2020,$B$2,13)</f>
        <v>44817</v>
      </c>
      <c r="S8" s="93">
        <f>DATE($C$2+2020,$B$2,14)</f>
        <v>44818</v>
      </c>
      <c r="T8" s="93">
        <f>DATE($C$2+2020,$B$2,15)</f>
        <v>44819</v>
      </c>
      <c r="U8" s="93">
        <f>DATE($C$2+2020,$B$2,16)</f>
        <v>44820</v>
      </c>
      <c r="V8" s="93">
        <f>DATE($C$2+2020,$B$2,17)</f>
        <v>44821</v>
      </c>
      <c r="W8" s="93">
        <f>DATE($C$2+2020,$B$2,18)</f>
        <v>44822</v>
      </c>
      <c r="X8" s="93">
        <f>DATE($C$2+2020,$B$2,19)</f>
        <v>44823</v>
      </c>
      <c r="Y8" s="93">
        <f>DATE($C$2+2020,$B$2,20)</f>
        <v>44824</v>
      </c>
      <c r="Z8" s="93">
        <f>DATE($C$2+2020,$B$2,21)</f>
        <v>44825</v>
      </c>
      <c r="AA8" s="93">
        <f>DATE($C$2+2020,$B$2,22)</f>
        <v>44826</v>
      </c>
      <c r="AB8" s="93">
        <f>DATE($C$2+2020,$B$2,23)</f>
        <v>44827</v>
      </c>
      <c r="AC8" s="93">
        <f>DATE($C$2+2020,$B$2,24)</f>
        <v>44828</v>
      </c>
      <c r="AD8" s="93">
        <f>DATE($C$2+2020,$B$2,25)</f>
        <v>44829</v>
      </c>
      <c r="AE8" s="93">
        <f>DATE($C$2+2020,$B$2,26)</f>
        <v>44830</v>
      </c>
      <c r="AF8" s="93">
        <f>DATE($C$2+2020,$B$2,27)</f>
        <v>44831</v>
      </c>
      <c r="AG8" s="93">
        <f>DATE($C$2+2020,$B$2,28)</f>
        <v>44832</v>
      </c>
      <c r="AH8" s="93">
        <f>DATE($C$2+2020,$B$2,29)</f>
        <v>44833</v>
      </c>
      <c r="AI8" s="93">
        <f>DATE($C$2+2020,$B$2,30)</f>
        <v>44834</v>
      </c>
      <c r="AJ8" s="93">
        <f>DATE($C$2+2020,$B$2,31)</f>
        <v>44835</v>
      </c>
      <c r="AK8" s="3"/>
      <c r="AL8" s="3"/>
      <c r="AM8" s="23" t="s">
        <v>81</v>
      </c>
      <c r="AN8" s="24" t="s">
        <v>82</v>
      </c>
      <c r="AO8" s="24"/>
      <c r="AP8" s="25" t="s">
        <v>83</v>
      </c>
      <c r="AQ8" s="184" t="s">
        <v>84</v>
      </c>
      <c r="AR8" s="185"/>
      <c r="AS8" s="32"/>
      <c r="AT8" s="32"/>
      <c r="AU8" s="32"/>
      <c r="AV8" s="32"/>
      <c r="AW8" s="32"/>
      <c r="AX8" s="32"/>
      <c r="AY8" s="32"/>
      <c r="AZ8" s="32"/>
      <c r="BA8" s="32"/>
    </row>
    <row r="9" spans="1:53" x14ac:dyDescent="0.35">
      <c r="A9" s="32"/>
      <c r="B9" s="88" t="s">
        <v>85</v>
      </c>
      <c r="C9" s="89" t="s">
        <v>85</v>
      </c>
      <c r="D9" s="88" t="s">
        <v>57</v>
      </c>
      <c r="E9" s="88" t="s">
        <v>62</v>
      </c>
      <c r="F9" s="94" cm="1">
        <f t="array" ref="F9">_xlfn.IFS(F$7=6," ",F$7=7," ",F$7=1,'CHAMPS NECESSAIRES'!$D$14,F$7=2,'CHAMPS NECESSAIRES'!$D$14,F$7=3,'CHAMPS NECESSAIRES'!$D$14,F$7=4,'CHAMPS NECESSAIRES'!$D$14,F$7=5,'CHAMPS NECESSAIRES'!$D$14)</f>
        <v>0.25000000000000006</v>
      </c>
      <c r="G9" s="94" t="str" cm="1">
        <f t="array" ref="G9">_xlfn.IFS(G$7=6," ",G$7=7," ",G$7=1,'CHAMPS NECESSAIRES'!$D$14,G$7=2,'CHAMPS NECESSAIRES'!$D$14,G$7=3,'CHAMPS NECESSAIRES'!$D$14,G$7=4,'CHAMPS NECESSAIRES'!$D$14,G$7=5,'CHAMPS NECESSAIRES'!$D$14)</f>
        <v xml:space="preserve"> </v>
      </c>
      <c r="H9" s="94" t="str" cm="1">
        <f t="array" ref="H9">_xlfn.IFS(H$7=6," ",H$7=7," ",H$7=1,'CHAMPS NECESSAIRES'!$D$14,H$7=2,'CHAMPS NECESSAIRES'!$D$14,H$7=3,'CHAMPS NECESSAIRES'!$D$14,H$7=4,'CHAMPS NECESSAIRES'!$D$14,H$7=5,'CHAMPS NECESSAIRES'!$D$14)</f>
        <v xml:space="preserve"> </v>
      </c>
      <c r="I9" s="94" cm="1">
        <f t="array" ref="I9">_xlfn.IFS(I$7=6," ",I$7=7," ",I$7=1,'CHAMPS NECESSAIRES'!$D$14,I$7=2,'CHAMPS NECESSAIRES'!$D$14,I$7=3,'CHAMPS NECESSAIRES'!$D$14,I$7=4,'CHAMPS NECESSAIRES'!$D$14,I$7=5,'CHAMPS NECESSAIRES'!$D$14)</f>
        <v>0.25000000000000006</v>
      </c>
      <c r="J9" s="94">
        <v>0</v>
      </c>
      <c r="K9" s="94" cm="1">
        <f t="array" ref="K9">_xlfn.IFS(K$7=6," ",K$7=7," ",K$7=1,'CHAMPS NECESSAIRES'!$D$14,K$7=2,'CHAMPS NECESSAIRES'!$D$14,K$7=3,'CHAMPS NECESSAIRES'!$D$14,K$7=4,'CHAMPS NECESSAIRES'!$D$14,K$7=5,'CHAMPS NECESSAIRES'!$D$14)</f>
        <v>0.25000000000000006</v>
      </c>
      <c r="L9" s="94">
        <v>0</v>
      </c>
      <c r="M9" s="94" cm="1">
        <f t="array" ref="M9">_xlfn.IFS(M$7=6," ",M$7=7," ",M$7=1,'CHAMPS NECESSAIRES'!$D$14,M$7=2,'CHAMPS NECESSAIRES'!$D$14,M$7=3,'CHAMPS NECESSAIRES'!$D$14,M$7=4,'CHAMPS NECESSAIRES'!$D$14,M$7=5,'CHAMPS NECESSAIRES'!$D$14)</f>
        <v>0.25000000000000006</v>
      </c>
      <c r="N9" s="94" t="str" cm="1">
        <f t="array" ref="N9">_xlfn.IFS(N$7=6," ",N$7=7," ",N$7=1,'CHAMPS NECESSAIRES'!$D$14,N$7=2,'CHAMPS NECESSAIRES'!$D$14,N$7=3,'CHAMPS NECESSAIRES'!$D$14,N$7=4,'CHAMPS NECESSAIRES'!$D$14,N$7=5,'CHAMPS NECESSAIRES'!$D$14)</f>
        <v xml:space="preserve"> </v>
      </c>
      <c r="O9" s="94" t="str" cm="1">
        <f t="array" ref="O9">_xlfn.IFS(O$7=6," ",O$7=7," ",O$7=1,'CHAMPS NECESSAIRES'!$D$14,O$7=2,'CHAMPS NECESSAIRES'!$D$14,O$7=3,'CHAMPS NECESSAIRES'!$D$14,O$7=4,'CHAMPS NECESSAIRES'!$D$14,O$7=5,'CHAMPS NECESSAIRES'!$D$14)</f>
        <v xml:space="preserve"> </v>
      </c>
      <c r="P9" s="94" cm="1">
        <f t="array" ref="P9">_xlfn.IFS(P$7=6," ",P$7=7," ",P$7=1,'CHAMPS NECESSAIRES'!$D$14,P$7=2,'CHAMPS NECESSAIRES'!$D$14,P$7=3,'CHAMPS NECESSAIRES'!$D$14,P$7=4,'CHAMPS NECESSAIRES'!$D$14,P$7=5,'CHAMPS NECESSAIRES'!$D$14)</f>
        <v>0.25000000000000006</v>
      </c>
      <c r="Q9" s="94" cm="1">
        <f t="array" ref="Q9">_xlfn.IFS(Q$7=6," ",Q$7=7," ",Q$7=1,'CHAMPS NECESSAIRES'!$D$14,Q$7=2,'CHAMPS NECESSAIRES'!$D$14,Q$7=3,'CHAMPS NECESSAIRES'!$D$14,Q$7=4,'CHAMPS NECESSAIRES'!$D$14,Q$7=5,'CHAMPS NECESSAIRES'!$D$14)</f>
        <v>0.25000000000000006</v>
      </c>
      <c r="R9" s="94" cm="1">
        <f t="array" ref="R9">_xlfn.IFS(R$7=6," ",R$7=7," ",R$7=1,'CHAMPS NECESSAIRES'!$D$14,R$7=2,'CHAMPS NECESSAIRES'!$D$14,R$7=3,'CHAMPS NECESSAIRES'!$D$14,R$7=4,'CHAMPS NECESSAIRES'!$D$14,R$7=5,'CHAMPS NECESSAIRES'!$D$14)</f>
        <v>0.25000000000000006</v>
      </c>
      <c r="S9" s="94" cm="1">
        <f t="array" ref="S9">_xlfn.IFS(S$7=6," ",S$7=7," ",S$7=1,'CHAMPS NECESSAIRES'!$D$14,S$7=2,'CHAMPS NECESSAIRES'!$D$14,S$7=3,'CHAMPS NECESSAIRES'!$D$14,S$7=4,'CHAMPS NECESSAIRES'!$D$14,S$7=5,'CHAMPS NECESSAIRES'!$D$14)</f>
        <v>0.25000000000000006</v>
      </c>
      <c r="T9" s="94" cm="1">
        <f t="array" ref="T9">_xlfn.IFS(T$7=6," ",T$7=7," ",T$7=1,'CHAMPS NECESSAIRES'!$D$14,T$7=2,'CHAMPS NECESSAIRES'!$D$14,T$7=3,'CHAMPS NECESSAIRES'!$D$14,T$7=4,'CHAMPS NECESSAIRES'!$D$14,T$7=5,'CHAMPS NECESSAIRES'!$D$14)</f>
        <v>0.25000000000000006</v>
      </c>
      <c r="U9" s="94" t="str" cm="1">
        <f t="array" ref="U9">_xlfn.IFS(U$7=6," ",U$7=7," ",U$7=1,'CHAMPS NECESSAIRES'!$D$14,U$7=2,'CHAMPS NECESSAIRES'!$D$14,U$7=3,'CHAMPS NECESSAIRES'!$D$14,U$7=4,'CHAMPS NECESSAIRES'!$D$14,U$7=5,'CHAMPS NECESSAIRES'!$D$14)</f>
        <v xml:space="preserve"> </v>
      </c>
      <c r="V9" s="94" t="str" cm="1">
        <f t="array" ref="V9">_xlfn.IFS(V$7=6," ",V$7=7," ",V$7=1,'CHAMPS NECESSAIRES'!$D$14,V$7=2,'CHAMPS NECESSAIRES'!$D$14,V$7=3,'CHAMPS NECESSAIRES'!$D$14,V$7=4,'CHAMPS NECESSAIRES'!$D$14,V$7=5,'CHAMPS NECESSAIRES'!$D$14)</f>
        <v xml:space="preserve"> </v>
      </c>
      <c r="W9" s="94" cm="1">
        <f t="array" ref="W9">_xlfn.IFS(W$7=6," ",W$7=7," ",W$7=1,'CHAMPS NECESSAIRES'!$D$14,W$7=2,'CHAMPS NECESSAIRES'!$D$14,W$7=3,'CHAMPS NECESSAIRES'!$D$14,W$7=4,'CHAMPS NECESSAIRES'!$D$14,W$7=5,'CHAMPS NECESSAIRES'!$D$14)</f>
        <v>0.25000000000000006</v>
      </c>
      <c r="X9" s="94" cm="1">
        <f t="array" ref="X9">_xlfn.IFS(X$7=6," ",X$7=7," ",X$7=1,'CHAMPS NECESSAIRES'!$D$14,X$7=2,'CHAMPS NECESSAIRES'!$D$14,X$7=3,'CHAMPS NECESSAIRES'!$D$14,X$7=4,'CHAMPS NECESSAIRES'!$D$14,X$7=5,'CHAMPS NECESSAIRES'!$D$14)</f>
        <v>0.25000000000000006</v>
      </c>
      <c r="Y9" s="94" cm="1">
        <f t="array" ref="Y9">_xlfn.IFS(Y$7=6," ",Y$7=7," ",Y$7=1,'CHAMPS NECESSAIRES'!$D$14,Y$7=2,'CHAMPS NECESSAIRES'!$D$14,Y$7=3,'CHAMPS NECESSAIRES'!$D$14,Y$7=4,'CHAMPS NECESSAIRES'!$D$14,Y$7=5,'CHAMPS NECESSAIRES'!$D$14)</f>
        <v>0.25000000000000006</v>
      </c>
      <c r="Z9" s="94" cm="1">
        <f t="array" ref="Z9">_xlfn.IFS(Z$7=6," ",Z$7=7," ",Z$7=1,'CHAMPS NECESSAIRES'!$D$14,Z$7=2,'CHAMPS NECESSAIRES'!$D$14,Z$7=3,'CHAMPS NECESSAIRES'!$D$14,Z$7=4,'CHAMPS NECESSAIRES'!$D$14,Z$7=5,'CHAMPS NECESSAIRES'!$D$14)</f>
        <v>0.25000000000000006</v>
      </c>
      <c r="AA9" s="94" cm="1">
        <f t="array" ref="AA9">_xlfn.IFS(AA$7=6," ",AA$7=7," ",AA$7=1,'CHAMPS NECESSAIRES'!$D$14,AA$7=2,'CHAMPS NECESSAIRES'!$D$14,AA$7=3,'CHAMPS NECESSAIRES'!$D$14,AA$7=4,'CHAMPS NECESSAIRES'!$D$14,AA$7=5,'CHAMPS NECESSAIRES'!$D$14)</f>
        <v>0.25000000000000006</v>
      </c>
      <c r="AB9" s="94" t="str" cm="1">
        <f t="array" ref="AB9">_xlfn.IFS(AB$7=6," ",AB$7=7," ",AB$7=1,'CHAMPS NECESSAIRES'!$D$14,AB$7=2,'CHAMPS NECESSAIRES'!$D$14,AB$7=3,'CHAMPS NECESSAIRES'!$D$14,AB$7=4,'CHAMPS NECESSAIRES'!$D$14,AB$7=5,'CHAMPS NECESSAIRES'!$D$14)</f>
        <v xml:space="preserve"> </v>
      </c>
      <c r="AC9" s="94" t="str" cm="1">
        <f t="array" ref="AC9">_xlfn.IFS(AC$7=6," ",AC$7=7," ",AC$7=1,'CHAMPS NECESSAIRES'!$D$14,AC$7=2,'CHAMPS NECESSAIRES'!$D$14,AC$7=3,'CHAMPS NECESSAIRES'!$D$14,AC$7=4,'CHAMPS NECESSAIRES'!$D$14,AC$7=5,'CHAMPS NECESSAIRES'!$D$14)</f>
        <v xml:space="preserve"> </v>
      </c>
      <c r="AD9" s="94" cm="1">
        <f t="array" ref="AD9">_xlfn.IFS(AD$7=6," ",AD$7=7," ",AD$7=1,'CHAMPS NECESSAIRES'!$D$14,AD$7=2,'CHAMPS NECESSAIRES'!$D$14,AD$7=3,'CHAMPS NECESSAIRES'!$D$14,AD$7=4,'CHAMPS NECESSAIRES'!$D$14,AD$7=5,'CHAMPS NECESSAIRES'!$D$14)</f>
        <v>0.25000000000000006</v>
      </c>
      <c r="AE9" s="94" cm="1">
        <f t="array" ref="AE9">_xlfn.IFS(AE$7=6," ",AE$7=7," ",AE$7=1,'CHAMPS NECESSAIRES'!$D$14,AE$7=2,'CHAMPS NECESSAIRES'!$D$14,AE$7=3,'CHAMPS NECESSAIRES'!$D$14,AE$7=4,'CHAMPS NECESSAIRES'!$D$14,AE$7=5,'CHAMPS NECESSAIRES'!$D$14)</f>
        <v>0.25000000000000006</v>
      </c>
      <c r="AF9" s="94" cm="1">
        <f t="array" ref="AF9">_xlfn.IFS(AF$7=6," ",AF$7=7," ",AF$7=1,'CHAMPS NECESSAIRES'!$D$14,AF$7=2,'CHAMPS NECESSAIRES'!$D$14,AF$7=3,'CHAMPS NECESSAIRES'!$D$14,AF$7=4,'CHAMPS NECESSAIRES'!$D$14,AF$7=5,'CHAMPS NECESSAIRES'!$D$14)</f>
        <v>0.25000000000000006</v>
      </c>
      <c r="AG9" s="94" cm="1">
        <f t="array" ref="AG9">_xlfn.IFS(AG$7=6," ",AG$7=7," ",AG$7=1,'CHAMPS NECESSAIRES'!$D$14,AG$7=2,'CHAMPS NECESSAIRES'!$D$14,AG$7=3,'CHAMPS NECESSAIRES'!$D$14,AG$7=4,'CHAMPS NECESSAIRES'!$D$14,AG$7=5,'CHAMPS NECESSAIRES'!$D$14)</f>
        <v>0.25000000000000006</v>
      </c>
      <c r="AH9" s="94" cm="1">
        <f t="array" ref="AH9">_xlfn.IFS(AH$7=6," ",AH$7=7," ",AH$7=1,'CHAMPS NECESSAIRES'!$D$14,AH$7=2,'CHAMPS NECESSAIRES'!$D$14,AH$7=3,'CHAMPS NECESSAIRES'!$D$14,AH$7=4,'CHAMPS NECESSAIRES'!$D$14,AH$7=5,'CHAMPS NECESSAIRES'!$D$14)</f>
        <v>0.25000000000000006</v>
      </c>
      <c r="AI9" s="94" t="str" cm="1">
        <f t="array" ref="AI9">_xlfn.IFS(AI$7=6," ",AI$7=7," ",AI$7=1,'CHAMPS NECESSAIRES'!$D$14,AI$7=2,'CHAMPS NECESSAIRES'!$D$14,AI$7=3,'CHAMPS NECESSAIRES'!$D$14,AI$7=4,'CHAMPS NECESSAIRES'!$D$14,AI$7=5,'CHAMPS NECESSAIRES'!$D$14)</f>
        <v xml:space="preserve"> </v>
      </c>
      <c r="AJ9" s="94" t="str" cm="1">
        <f t="array" ref="AJ9">_xlfn.IFS(AJ$7=6," ",AJ$7=7," ",AJ$7=1,'CHAMPS NECESSAIRES'!$D$14,AJ$7=2,'CHAMPS NECESSAIRES'!$D$14,AJ$7=3,'CHAMPS NECESSAIRES'!$D$14,AJ$7=4,'CHAMPS NECESSAIRES'!$D$14,AJ$7=5,'CHAMPS NECESSAIRES'!$D$14)</f>
        <v xml:space="preserve"> </v>
      </c>
      <c r="AK9" s="4" t="e">
        <f>(F9*24)+(G9*24)+(H9*24)+(I9*24)+(J9*24)+(M9*24)+(N9*24)+(O9*24)+(P9*24)+(Q9*24)+(T9*24)+(U9*24)+(V9*24)+(W9*24)+(X9*24)+(AA9*24)+(AB9*24)+(AC9*24)+(AD9*24)+(AJ9*24)</f>
        <v>#VALUE!</v>
      </c>
      <c r="AL9" s="5" t="e">
        <f>AK9/24</f>
        <v>#VALUE!</v>
      </c>
      <c r="AM9" s="26">
        <f>SUM(F9:AJ9)</f>
        <v>4.7500000000000009</v>
      </c>
      <c r="AN9" s="27">
        <f>AM9/4</f>
        <v>1.1875000000000002</v>
      </c>
      <c r="AO9" s="28">
        <f>AN9*24</f>
        <v>28.500000000000007</v>
      </c>
      <c r="AP9" s="72">
        <f>AO9*(1-$D$3)</f>
        <v>27.075000000000006</v>
      </c>
      <c r="AQ9" s="17">
        <f t="shared" ref="AQ9:AQ17" si="3">ROUNDDOWN(AP9,-0.5)</f>
        <v>27</v>
      </c>
      <c r="AR9" s="18" t="s">
        <v>86</v>
      </c>
      <c r="AS9" s="32"/>
      <c r="AT9" s="32"/>
      <c r="AU9" s="32"/>
      <c r="AV9" s="32"/>
      <c r="AW9" s="32"/>
      <c r="AX9" s="32"/>
      <c r="AY9" s="32"/>
      <c r="AZ9" s="32"/>
      <c r="BA9" s="32"/>
    </row>
    <row r="10" spans="1:53" x14ac:dyDescent="0.35">
      <c r="A10" s="32"/>
      <c r="B10" s="51" t="s">
        <v>85</v>
      </c>
      <c r="C10" s="15" t="s">
        <v>85</v>
      </c>
      <c r="D10" s="51" t="s">
        <v>57</v>
      </c>
      <c r="E10" s="51" t="s">
        <v>62</v>
      </c>
      <c r="F10" s="94" cm="1">
        <f t="array" ref="F10">_xlfn.IFS(F$7=6," ",F$7=7," ",F$7=1,'CHAMPS NECESSAIRES'!$D$14,F$7=2,'CHAMPS NECESSAIRES'!$D$14,F$7=3,'CHAMPS NECESSAIRES'!$D$14,F$7=4,'CHAMPS NECESSAIRES'!$D$14,F$7=5,'CHAMPS NECESSAIRES'!$D$14)</f>
        <v>0.25000000000000006</v>
      </c>
      <c r="G10" s="95" t="str" cm="1">
        <f t="array" ref="G10">_xlfn.IFS(G$7=6," ",G$7=7," ",G$7=1,'CHAMPS NECESSAIRES'!$D$14,G$7=2,'CHAMPS NECESSAIRES'!$D$14,G$7=3,'CHAMPS NECESSAIRES'!$D$14,G$7=4,'CHAMPS NECESSAIRES'!$D$14,G$7=5,'CHAMPS NECESSAIRES'!$D$14)</f>
        <v xml:space="preserve"> </v>
      </c>
      <c r="H10" s="94" t="str" cm="1">
        <f t="array" ref="H10">_xlfn.IFS(H$7=6," ",H$7=7," ",H$7=1,'CHAMPS NECESSAIRES'!$D$14,H$7=2,'CHAMPS NECESSAIRES'!$D$14,H$7=3,'CHAMPS NECESSAIRES'!$D$14,H$7=4,'CHAMPS NECESSAIRES'!$D$14,H$7=5,'CHAMPS NECESSAIRES'!$D$14)</f>
        <v xml:space="preserve"> </v>
      </c>
      <c r="I10" s="94" cm="1">
        <f t="array" ref="I10">_xlfn.IFS(I$7=6," ",I$7=7," ",I$7=1,'CHAMPS NECESSAIRES'!$D$14,I$7=2,'CHAMPS NECESSAIRES'!$D$14,I$7=3,'CHAMPS NECESSAIRES'!$D$14,I$7=4,'CHAMPS NECESSAIRES'!$D$14,I$7=5,'CHAMPS NECESSAIRES'!$D$14)</f>
        <v>0.25000000000000006</v>
      </c>
      <c r="J10" s="94" cm="1">
        <f t="array" ref="J10">_xlfn.IFS(J$7=6," ",J$7=7," ",J$7=1,'CHAMPS NECESSAIRES'!$D$14,J$7=2,'CHAMPS NECESSAIRES'!$D$14,J$7=3,'CHAMPS NECESSAIRES'!$D$14,J$7=4,'CHAMPS NECESSAIRES'!$D$14,J$7=5,'CHAMPS NECESSAIRES'!$D$14)</f>
        <v>0.25000000000000006</v>
      </c>
      <c r="K10" s="94" cm="1">
        <f t="array" ref="K10">_xlfn.IFS(K$7=6," ",K$7=7," ",K$7=1,'CHAMPS NECESSAIRES'!$D$14,K$7=2,'CHAMPS NECESSAIRES'!$D$14,K$7=3,'CHAMPS NECESSAIRES'!$D$14,K$7=4,'CHAMPS NECESSAIRES'!$D$14,K$7=5,'CHAMPS NECESSAIRES'!$D$14)</f>
        <v>0.25000000000000006</v>
      </c>
      <c r="L10" s="94" cm="1">
        <f t="array" ref="L10">_xlfn.IFS(L$7=6," ",L$7=7," ",L$7=1,'CHAMPS NECESSAIRES'!$D$14,L$7=2,'CHAMPS NECESSAIRES'!$D$14,L$7=3,'CHAMPS NECESSAIRES'!$D$14,L$7=4,'CHAMPS NECESSAIRES'!$D$14,L$7=5,'CHAMPS NECESSAIRES'!$D$14)</f>
        <v>0.25000000000000006</v>
      </c>
      <c r="M10" s="94" cm="1">
        <f t="array" ref="M10">_xlfn.IFS(M$7=6," ",M$7=7," ",M$7=1,'CHAMPS NECESSAIRES'!$D$14,M$7=2,'CHAMPS NECESSAIRES'!$D$14,M$7=3,'CHAMPS NECESSAIRES'!$D$14,M$7=4,'CHAMPS NECESSAIRES'!$D$14,M$7=5,'CHAMPS NECESSAIRES'!$D$14)</f>
        <v>0.25000000000000006</v>
      </c>
      <c r="N10" s="94" t="str" cm="1">
        <f t="array" ref="N10">_xlfn.IFS(N$7=6," ",N$7=7," ",N$7=1,'CHAMPS NECESSAIRES'!$D$14,N$7=2,'CHAMPS NECESSAIRES'!$D$14,N$7=3,'CHAMPS NECESSAIRES'!$D$14,N$7=4,'CHAMPS NECESSAIRES'!$D$14,N$7=5,'CHAMPS NECESSAIRES'!$D$14)</f>
        <v xml:space="preserve"> </v>
      </c>
      <c r="O10" s="94" t="str" cm="1">
        <f t="array" ref="O10">_xlfn.IFS(O$7=6," ",O$7=7," ",O$7=1,'CHAMPS NECESSAIRES'!$D$14,O$7=2,'CHAMPS NECESSAIRES'!$D$14,O$7=3,'CHAMPS NECESSAIRES'!$D$14,O$7=4,'CHAMPS NECESSAIRES'!$D$14,O$7=5,'CHAMPS NECESSAIRES'!$D$14)</f>
        <v xml:space="preserve"> </v>
      </c>
      <c r="P10" s="94" cm="1">
        <f t="array" ref="P10">_xlfn.IFS(P$7=6," ",P$7=7," ",P$7=1,'CHAMPS NECESSAIRES'!$D$14,P$7=2,'CHAMPS NECESSAIRES'!$D$14,P$7=3,'CHAMPS NECESSAIRES'!$D$14,P$7=4,'CHAMPS NECESSAIRES'!$D$14,P$7=5,'CHAMPS NECESSAIRES'!$D$14)</f>
        <v>0.25000000000000006</v>
      </c>
      <c r="Q10" s="94" cm="1">
        <f t="array" ref="Q10">_xlfn.IFS(Q$7=6," ",Q$7=7," ",Q$7=1,'CHAMPS NECESSAIRES'!$D$14,Q$7=2,'CHAMPS NECESSAIRES'!$D$14,Q$7=3,'CHAMPS NECESSAIRES'!$D$14,Q$7=4,'CHAMPS NECESSAIRES'!$D$14,Q$7=5,'CHAMPS NECESSAIRES'!$D$14)</f>
        <v>0.25000000000000006</v>
      </c>
      <c r="R10" s="94" cm="1">
        <f t="array" ref="R10">_xlfn.IFS(R$7=6," ",R$7=7," ",R$7=1,'CHAMPS NECESSAIRES'!$D$14,R$7=2,'CHAMPS NECESSAIRES'!$D$14,R$7=3,'CHAMPS NECESSAIRES'!$D$14,R$7=4,'CHAMPS NECESSAIRES'!$D$14,R$7=5,'CHAMPS NECESSAIRES'!$D$14)</f>
        <v>0.25000000000000006</v>
      </c>
      <c r="S10" s="94" cm="1">
        <f t="array" ref="S10">_xlfn.IFS(S$7=6," ",S$7=7," ",S$7=1,'CHAMPS NECESSAIRES'!$D$14,S$7=2,'CHAMPS NECESSAIRES'!$D$14,S$7=3,'CHAMPS NECESSAIRES'!$D$14,S$7=4,'CHAMPS NECESSAIRES'!$D$14,S$7=5,'CHAMPS NECESSAIRES'!$D$14)</f>
        <v>0.25000000000000006</v>
      </c>
      <c r="T10" s="94" cm="1">
        <f t="array" ref="T10">_xlfn.IFS(T$7=6," ",T$7=7," ",T$7=1,'CHAMPS NECESSAIRES'!$D$14,T$7=2,'CHAMPS NECESSAIRES'!$D$14,T$7=3,'CHAMPS NECESSAIRES'!$D$14,T$7=4,'CHAMPS NECESSAIRES'!$D$14,T$7=5,'CHAMPS NECESSAIRES'!$D$14)</f>
        <v>0.25000000000000006</v>
      </c>
      <c r="U10" s="94" t="str" cm="1">
        <f t="array" ref="U10">_xlfn.IFS(U$7=6," ",U$7=7," ",U$7=1,'CHAMPS NECESSAIRES'!$D$14,U$7=2,'CHAMPS NECESSAIRES'!$D$14,U$7=3,'CHAMPS NECESSAIRES'!$D$14,U$7=4,'CHAMPS NECESSAIRES'!$D$14,U$7=5,'CHAMPS NECESSAIRES'!$D$14)</f>
        <v xml:space="preserve"> </v>
      </c>
      <c r="V10" s="94" t="str" cm="1">
        <f t="array" ref="V10">_xlfn.IFS(V$7=6," ",V$7=7," ",V$7=1,'CHAMPS NECESSAIRES'!$D$14,V$7=2,'CHAMPS NECESSAIRES'!$D$14,V$7=3,'CHAMPS NECESSAIRES'!$D$14,V$7=4,'CHAMPS NECESSAIRES'!$D$14,V$7=5,'CHAMPS NECESSAIRES'!$D$14)</f>
        <v xml:space="preserve"> </v>
      </c>
      <c r="W10" s="94" cm="1">
        <f t="array" ref="W10">_xlfn.IFS(W$7=6," ",W$7=7," ",W$7=1,'CHAMPS NECESSAIRES'!$D$14,W$7=2,'CHAMPS NECESSAIRES'!$D$14,W$7=3,'CHAMPS NECESSAIRES'!$D$14,W$7=4,'CHAMPS NECESSAIRES'!$D$14,W$7=5,'CHAMPS NECESSAIRES'!$D$14)</f>
        <v>0.25000000000000006</v>
      </c>
      <c r="X10" s="94" cm="1">
        <f t="array" ref="X10">_xlfn.IFS(X$7=6," ",X$7=7," ",X$7=1,'CHAMPS NECESSAIRES'!$D$14,X$7=2,'CHAMPS NECESSAIRES'!$D$14,X$7=3,'CHAMPS NECESSAIRES'!$D$14,X$7=4,'CHAMPS NECESSAIRES'!$D$14,X$7=5,'CHAMPS NECESSAIRES'!$D$14)</f>
        <v>0.25000000000000006</v>
      </c>
      <c r="Y10" s="94" cm="1">
        <f t="array" ref="Y10">_xlfn.IFS(Y$7=6," ",Y$7=7," ",Y$7=1,'CHAMPS NECESSAIRES'!$D$14,Y$7=2,'CHAMPS NECESSAIRES'!$D$14,Y$7=3,'CHAMPS NECESSAIRES'!$D$14,Y$7=4,'CHAMPS NECESSAIRES'!$D$14,Y$7=5,'CHAMPS NECESSAIRES'!$D$14)</f>
        <v>0.25000000000000006</v>
      </c>
      <c r="Z10" s="94" cm="1">
        <f t="array" ref="Z10">_xlfn.IFS(Z$7=6," ",Z$7=7," ",Z$7=1,'CHAMPS NECESSAIRES'!$D$14,Z$7=2,'CHAMPS NECESSAIRES'!$D$14,Z$7=3,'CHAMPS NECESSAIRES'!$D$14,Z$7=4,'CHAMPS NECESSAIRES'!$D$14,Z$7=5,'CHAMPS NECESSAIRES'!$D$14)</f>
        <v>0.25000000000000006</v>
      </c>
      <c r="AA10" s="94" cm="1">
        <f t="array" ref="AA10">_xlfn.IFS(AA$7=6," ",AA$7=7," ",AA$7=1,'CHAMPS NECESSAIRES'!$D$14,AA$7=2,'CHAMPS NECESSAIRES'!$D$14,AA$7=3,'CHAMPS NECESSAIRES'!$D$14,AA$7=4,'CHAMPS NECESSAIRES'!$D$14,AA$7=5,'CHAMPS NECESSAIRES'!$D$14)</f>
        <v>0.25000000000000006</v>
      </c>
      <c r="AB10" s="94" t="str" cm="1">
        <f t="array" ref="AB10">_xlfn.IFS(AB$7=6," ",AB$7=7," ",AB$7=1,'CHAMPS NECESSAIRES'!$D$14,AB$7=2,'CHAMPS NECESSAIRES'!$D$14,AB$7=3,'CHAMPS NECESSAIRES'!$D$14,AB$7=4,'CHAMPS NECESSAIRES'!$D$14,AB$7=5,'CHAMPS NECESSAIRES'!$D$14)</f>
        <v xml:space="preserve"> </v>
      </c>
      <c r="AC10" s="94" t="str" cm="1">
        <f t="array" ref="AC10">_xlfn.IFS(AC$7=6," ",AC$7=7," ",AC$7=1,'CHAMPS NECESSAIRES'!$D$14,AC$7=2,'CHAMPS NECESSAIRES'!$D$14,AC$7=3,'CHAMPS NECESSAIRES'!$D$14,AC$7=4,'CHAMPS NECESSAIRES'!$D$14,AC$7=5,'CHAMPS NECESSAIRES'!$D$14)</f>
        <v xml:space="preserve"> </v>
      </c>
      <c r="AD10" s="94" cm="1">
        <f t="array" ref="AD10">_xlfn.IFS(AD$7=6," ",AD$7=7," ",AD$7=1,'CHAMPS NECESSAIRES'!$D$14,AD$7=2,'CHAMPS NECESSAIRES'!$D$14,AD$7=3,'CHAMPS NECESSAIRES'!$D$14,AD$7=4,'CHAMPS NECESSAIRES'!$D$14,AD$7=5,'CHAMPS NECESSAIRES'!$D$14)</f>
        <v>0.25000000000000006</v>
      </c>
      <c r="AE10" s="94" cm="1">
        <f t="array" ref="AE10">_xlfn.IFS(AE$7=6," ",AE$7=7," ",AE$7=1,'CHAMPS NECESSAIRES'!$D$14,AE$7=2,'CHAMPS NECESSAIRES'!$D$14,AE$7=3,'CHAMPS NECESSAIRES'!$D$14,AE$7=4,'CHAMPS NECESSAIRES'!$D$14,AE$7=5,'CHAMPS NECESSAIRES'!$D$14)</f>
        <v>0.25000000000000006</v>
      </c>
      <c r="AF10" s="94" cm="1">
        <f t="array" ref="AF10">_xlfn.IFS(AF$7=6," ",AF$7=7," ",AF$7=1,'CHAMPS NECESSAIRES'!$D$14,AF$7=2,'CHAMPS NECESSAIRES'!$D$14,AF$7=3,'CHAMPS NECESSAIRES'!$D$14,AF$7=4,'CHAMPS NECESSAIRES'!$D$14,AF$7=5,'CHAMPS NECESSAIRES'!$D$14)</f>
        <v>0.25000000000000006</v>
      </c>
      <c r="AG10" s="94" cm="1">
        <f t="array" ref="AG10">_xlfn.IFS(AG$7=6," ",AG$7=7," ",AG$7=1,'CHAMPS NECESSAIRES'!$D$14,AG$7=2,'CHAMPS NECESSAIRES'!$D$14,AG$7=3,'CHAMPS NECESSAIRES'!$D$14,AG$7=4,'CHAMPS NECESSAIRES'!$D$14,AG$7=5,'CHAMPS NECESSAIRES'!$D$14)</f>
        <v>0.25000000000000006</v>
      </c>
      <c r="AH10" s="94" cm="1">
        <f t="array" ref="AH10">_xlfn.IFS(AH$7=6," ",AH$7=7," ",AH$7=1,'CHAMPS NECESSAIRES'!$D$14,AH$7=2,'CHAMPS NECESSAIRES'!$D$14,AH$7=3,'CHAMPS NECESSAIRES'!$D$14,AH$7=4,'CHAMPS NECESSAIRES'!$D$14,AH$7=5,'CHAMPS NECESSAIRES'!$D$14)</f>
        <v>0.25000000000000006</v>
      </c>
      <c r="AI10" s="94" t="str" cm="1">
        <f t="array" ref="AI10">_xlfn.IFS(AI$7=6," ",AI$7=7," ",AI$7=1,'CHAMPS NECESSAIRES'!$D$14,AI$7=2,'CHAMPS NECESSAIRES'!$D$14,AI$7=3,'CHAMPS NECESSAIRES'!$D$14,AI$7=4,'CHAMPS NECESSAIRES'!$D$14,AI$7=5,'CHAMPS NECESSAIRES'!$D$14)</f>
        <v xml:space="preserve"> </v>
      </c>
      <c r="AJ10" s="94" t="str" cm="1">
        <f t="array" ref="AJ10">_xlfn.IFS(AJ$7=6," ",AJ$7=7," ",AJ$7=1,'CHAMPS NECESSAIRES'!$D$14,AJ$7=2,'CHAMPS NECESSAIRES'!$D$14,AJ$7=3,'CHAMPS NECESSAIRES'!$D$14,AJ$7=4,'CHAMPS NECESSAIRES'!$D$14,AJ$7=5,'CHAMPS NECESSAIRES'!$D$14)</f>
        <v xml:space="preserve"> </v>
      </c>
      <c r="AK10" s="4" t="e">
        <f t="shared" ref="AK10:AK17" si="4">(F10*24)+(G10*24)+(H10*24)+(I10*24)+(J10*24)+(M10*24)+(N10*24)+(O10*24)+(P10*24)+(Q10*24)+(T10*24)+(U10*24)+(V10*24)+(W10*24)+(X10*24)+(AA10*24)+(AB10*24)+(AC10*24)+(AD10*24)+(AJ10*24)</f>
        <v>#VALUE!</v>
      </c>
      <c r="AL10" s="5" t="e">
        <f t="shared" ref="AL10:AL12" si="5">AK10/24</f>
        <v>#VALUE!</v>
      </c>
      <c r="AM10" s="26">
        <f t="shared" ref="AM10:AM17" si="6">SUM(F10:AJ10)</f>
        <v>5.2500000000000009</v>
      </c>
      <c r="AN10" s="27">
        <f t="shared" ref="AN10:AN17" si="7">AM10/4</f>
        <v>1.3125000000000002</v>
      </c>
      <c r="AO10" s="28">
        <f t="shared" ref="AO10:AO17" si="8">AN10*24</f>
        <v>31.500000000000007</v>
      </c>
      <c r="AP10" s="72">
        <f t="shared" ref="AP10:AP17" si="9">AO10*(1-$D$3)</f>
        <v>29.925000000000004</v>
      </c>
      <c r="AQ10" s="17">
        <f t="shared" si="3"/>
        <v>29</v>
      </c>
      <c r="AR10" s="18" t="s">
        <v>86</v>
      </c>
      <c r="AS10" s="32"/>
      <c r="AT10" s="32"/>
      <c r="AU10" s="32"/>
      <c r="AV10" s="32"/>
      <c r="AW10" s="32"/>
      <c r="AX10" s="32"/>
      <c r="AY10" s="32"/>
      <c r="AZ10" s="32"/>
      <c r="BA10" s="32"/>
    </row>
    <row r="11" spans="1:53" x14ac:dyDescent="0.35">
      <c r="A11" s="32"/>
      <c r="B11" s="51" t="s">
        <v>85</v>
      </c>
      <c r="C11" s="15" t="s">
        <v>85</v>
      </c>
      <c r="D11" s="51" t="s">
        <v>57</v>
      </c>
      <c r="E11" s="51" t="s">
        <v>62</v>
      </c>
      <c r="F11" s="94" cm="1">
        <f t="array" ref="F11">_xlfn.IFS(F$7=6," ",F$7=7," ",F$7=1,'CHAMPS NECESSAIRES'!$D$14,F$7=2,'CHAMPS NECESSAIRES'!$D$14,F$7=3,'CHAMPS NECESSAIRES'!$D$14,F$7=4,'CHAMPS NECESSAIRES'!$D$14,F$7=5,'CHAMPS NECESSAIRES'!$D$14)</f>
        <v>0.25000000000000006</v>
      </c>
      <c r="G11" s="95"/>
      <c r="H11" s="94" t="str" cm="1">
        <f t="array" ref="H11">_xlfn.IFS(H$7=6," ",H$7=7," ",H$7=1,'CHAMPS NECESSAIRES'!$D$14,H$7=2,'CHAMPS NECESSAIRES'!$D$14,H$7=3,'CHAMPS NECESSAIRES'!$D$14,H$7=4,'CHAMPS NECESSAIRES'!$D$14,H$7=5,'CHAMPS NECESSAIRES'!$D$14)</f>
        <v xml:space="preserve"> </v>
      </c>
      <c r="I11" s="94" cm="1">
        <f t="array" ref="I11">_xlfn.IFS(I$7=6," ",I$7=7," ",I$7=1,'CHAMPS NECESSAIRES'!$D$14,I$7=2,'CHAMPS NECESSAIRES'!$D$14,I$7=3,'CHAMPS NECESSAIRES'!$D$14,I$7=4,'CHAMPS NECESSAIRES'!$D$14,I$7=5,'CHAMPS NECESSAIRES'!$D$14)</f>
        <v>0.25000000000000006</v>
      </c>
      <c r="J11" s="94" cm="1">
        <f t="array" ref="J11">_xlfn.IFS(J$7=6," ",J$7=7," ",J$7=1,'CHAMPS NECESSAIRES'!$D$14,J$7=2,'CHAMPS NECESSAIRES'!$D$14,J$7=3,'CHAMPS NECESSAIRES'!$D$14,J$7=4,'CHAMPS NECESSAIRES'!$D$14,J$7=5,'CHAMPS NECESSAIRES'!$D$14)</f>
        <v>0.25000000000000006</v>
      </c>
      <c r="K11" s="94" cm="1">
        <f t="array" ref="K11">_xlfn.IFS(K$7=6," ",K$7=7," ",K$7=1,'CHAMPS NECESSAIRES'!$D$14,K$7=2,'CHAMPS NECESSAIRES'!$D$14,K$7=3,'CHAMPS NECESSAIRES'!$D$14,K$7=4,'CHAMPS NECESSAIRES'!$D$14,K$7=5,'CHAMPS NECESSAIRES'!$D$14)</f>
        <v>0.25000000000000006</v>
      </c>
      <c r="L11" s="94" cm="1">
        <f t="array" ref="L11">_xlfn.IFS(L$7=6," ",L$7=7," ",L$7=1,'CHAMPS NECESSAIRES'!$D$14,L$7=2,'CHAMPS NECESSAIRES'!$D$14,L$7=3,'CHAMPS NECESSAIRES'!$D$14,L$7=4,'CHAMPS NECESSAIRES'!$D$14,L$7=5,'CHAMPS NECESSAIRES'!$D$14)</f>
        <v>0.25000000000000006</v>
      </c>
      <c r="M11" s="94" cm="1">
        <f t="array" ref="M11">_xlfn.IFS(M$7=6," ",M$7=7," ",M$7=1,'CHAMPS NECESSAIRES'!$D$14,M$7=2,'CHAMPS NECESSAIRES'!$D$14,M$7=3,'CHAMPS NECESSAIRES'!$D$14,M$7=4,'CHAMPS NECESSAIRES'!$D$14,M$7=5,'CHAMPS NECESSAIRES'!$D$14)</f>
        <v>0.25000000000000006</v>
      </c>
      <c r="N11" s="94" t="str" cm="1">
        <f t="array" ref="N11">_xlfn.IFS(N$7=6," ",N$7=7," ",N$7=1,'CHAMPS NECESSAIRES'!$D$14,N$7=2,'CHAMPS NECESSAIRES'!$D$14,N$7=3,'CHAMPS NECESSAIRES'!$D$14,N$7=4,'CHAMPS NECESSAIRES'!$D$14,N$7=5,'CHAMPS NECESSAIRES'!$D$14)</f>
        <v xml:space="preserve"> </v>
      </c>
      <c r="O11" s="94" t="str" cm="1">
        <f t="array" ref="O11">_xlfn.IFS(O$7=6," ",O$7=7," ",O$7=1,'CHAMPS NECESSAIRES'!$D$14,O$7=2,'CHAMPS NECESSAIRES'!$D$14,O$7=3,'CHAMPS NECESSAIRES'!$D$14,O$7=4,'CHAMPS NECESSAIRES'!$D$14,O$7=5,'CHAMPS NECESSAIRES'!$D$14)</f>
        <v xml:space="preserve"> </v>
      </c>
      <c r="P11" s="94" cm="1">
        <f t="array" ref="P11">_xlfn.IFS(P$7=6," ",P$7=7," ",P$7=1,'CHAMPS NECESSAIRES'!$D$14,P$7=2,'CHAMPS NECESSAIRES'!$D$14,P$7=3,'CHAMPS NECESSAIRES'!$D$14,P$7=4,'CHAMPS NECESSAIRES'!$D$14,P$7=5,'CHAMPS NECESSAIRES'!$D$14)</f>
        <v>0.25000000000000006</v>
      </c>
      <c r="Q11" s="94" cm="1">
        <f t="array" ref="Q11">_xlfn.IFS(Q$7=6," ",Q$7=7," ",Q$7=1,'CHAMPS NECESSAIRES'!$D$14,Q$7=2,'CHAMPS NECESSAIRES'!$D$14,Q$7=3,'CHAMPS NECESSAIRES'!$D$14,Q$7=4,'CHAMPS NECESSAIRES'!$D$14,Q$7=5,'CHAMPS NECESSAIRES'!$D$14)</f>
        <v>0.25000000000000006</v>
      </c>
      <c r="R11" s="94" cm="1">
        <f t="array" ref="R11">_xlfn.IFS(R$7=6," ",R$7=7," ",R$7=1,'CHAMPS NECESSAIRES'!$D$14,R$7=2,'CHAMPS NECESSAIRES'!$D$14,R$7=3,'CHAMPS NECESSAIRES'!$D$14,R$7=4,'CHAMPS NECESSAIRES'!$D$14,R$7=5,'CHAMPS NECESSAIRES'!$D$14)</f>
        <v>0.25000000000000006</v>
      </c>
      <c r="S11" s="94" cm="1">
        <f t="array" ref="S11">_xlfn.IFS(S$7=6," ",S$7=7," ",S$7=1,'CHAMPS NECESSAIRES'!$D$14,S$7=2,'CHAMPS NECESSAIRES'!$D$14,S$7=3,'CHAMPS NECESSAIRES'!$D$14,S$7=4,'CHAMPS NECESSAIRES'!$D$14,S$7=5,'CHAMPS NECESSAIRES'!$D$14)</f>
        <v>0.25000000000000006</v>
      </c>
      <c r="T11" s="94" cm="1">
        <f t="array" ref="T11">_xlfn.IFS(T$7=6," ",T$7=7," ",T$7=1,'CHAMPS NECESSAIRES'!$D$14,T$7=2,'CHAMPS NECESSAIRES'!$D$14,T$7=3,'CHAMPS NECESSAIRES'!$D$14,T$7=4,'CHAMPS NECESSAIRES'!$D$14,T$7=5,'CHAMPS NECESSAIRES'!$D$14)</f>
        <v>0.25000000000000006</v>
      </c>
      <c r="U11" s="94" t="str" cm="1">
        <f t="array" ref="U11">_xlfn.IFS(U$7=6," ",U$7=7," ",U$7=1,'CHAMPS NECESSAIRES'!$D$14,U$7=2,'CHAMPS NECESSAIRES'!$D$14,U$7=3,'CHAMPS NECESSAIRES'!$D$14,U$7=4,'CHAMPS NECESSAIRES'!$D$14,U$7=5,'CHAMPS NECESSAIRES'!$D$14)</f>
        <v xml:space="preserve"> </v>
      </c>
      <c r="V11" s="94" t="str" cm="1">
        <f t="array" ref="V11">_xlfn.IFS(V$7=6," ",V$7=7," ",V$7=1,'CHAMPS NECESSAIRES'!$D$14,V$7=2,'CHAMPS NECESSAIRES'!$D$14,V$7=3,'CHAMPS NECESSAIRES'!$D$14,V$7=4,'CHAMPS NECESSAIRES'!$D$14,V$7=5,'CHAMPS NECESSAIRES'!$D$14)</f>
        <v xml:space="preserve"> </v>
      </c>
      <c r="W11" s="94" cm="1">
        <f t="array" ref="W11">_xlfn.IFS(W$7=6," ",W$7=7," ",W$7=1,'CHAMPS NECESSAIRES'!$D$14,W$7=2,'CHAMPS NECESSAIRES'!$D$14,W$7=3,'CHAMPS NECESSAIRES'!$D$14,W$7=4,'CHAMPS NECESSAIRES'!$D$14,W$7=5,'CHAMPS NECESSAIRES'!$D$14)</f>
        <v>0.25000000000000006</v>
      </c>
      <c r="X11" s="94" cm="1">
        <f t="array" ref="X11">_xlfn.IFS(X$7=6," ",X$7=7," ",X$7=1,'CHAMPS NECESSAIRES'!$D$14,X$7=2,'CHAMPS NECESSAIRES'!$D$14,X$7=3,'CHAMPS NECESSAIRES'!$D$14,X$7=4,'CHAMPS NECESSAIRES'!$D$14,X$7=5,'CHAMPS NECESSAIRES'!$D$14)</f>
        <v>0.25000000000000006</v>
      </c>
      <c r="Y11" s="94" cm="1">
        <f t="array" ref="Y11">_xlfn.IFS(Y$7=6," ",Y$7=7," ",Y$7=1,'CHAMPS NECESSAIRES'!$D$14,Y$7=2,'CHAMPS NECESSAIRES'!$D$14,Y$7=3,'CHAMPS NECESSAIRES'!$D$14,Y$7=4,'CHAMPS NECESSAIRES'!$D$14,Y$7=5,'CHAMPS NECESSAIRES'!$D$14)</f>
        <v>0.25000000000000006</v>
      </c>
      <c r="Z11" s="94" cm="1">
        <f t="array" ref="Z11">_xlfn.IFS(Z$7=6," ",Z$7=7," ",Z$7=1,'CHAMPS NECESSAIRES'!$D$14,Z$7=2,'CHAMPS NECESSAIRES'!$D$14,Z$7=3,'CHAMPS NECESSAIRES'!$D$14,Z$7=4,'CHAMPS NECESSAIRES'!$D$14,Z$7=5,'CHAMPS NECESSAIRES'!$D$14)</f>
        <v>0.25000000000000006</v>
      </c>
      <c r="AA11" s="94" cm="1">
        <f t="array" ref="AA11">_xlfn.IFS(AA$7=6," ",AA$7=7," ",AA$7=1,'CHAMPS NECESSAIRES'!$D$14,AA$7=2,'CHAMPS NECESSAIRES'!$D$14,AA$7=3,'CHAMPS NECESSAIRES'!$D$14,AA$7=4,'CHAMPS NECESSAIRES'!$D$14,AA$7=5,'CHAMPS NECESSAIRES'!$D$14)</f>
        <v>0.25000000000000006</v>
      </c>
      <c r="AB11" s="94" t="str" cm="1">
        <f t="array" ref="AB11">_xlfn.IFS(AB$7=6," ",AB$7=7," ",AB$7=1,'CHAMPS NECESSAIRES'!$D$14,AB$7=2,'CHAMPS NECESSAIRES'!$D$14,AB$7=3,'CHAMPS NECESSAIRES'!$D$14,AB$7=4,'CHAMPS NECESSAIRES'!$D$14,AB$7=5,'CHAMPS NECESSAIRES'!$D$14)</f>
        <v xml:space="preserve"> </v>
      </c>
      <c r="AC11" s="94" t="str" cm="1">
        <f t="array" ref="AC11">_xlfn.IFS(AC$7=6," ",AC$7=7," ",AC$7=1,'CHAMPS NECESSAIRES'!$D$14,AC$7=2,'CHAMPS NECESSAIRES'!$D$14,AC$7=3,'CHAMPS NECESSAIRES'!$D$14,AC$7=4,'CHAMPS NECESSAIRES'!$D$14,AC$7=5,'CHAMPS NECESSAIRES'!$D$14)</f>
        <v xml:space="preserve"> </v>
      </c>
      <c r="AD11" s="94" cm="1">
        <f t="array" ref="AD11">_xlfn.IFS(AD$7=6," ",AD$7=7," ",AD$7=1,'CHAMPS NECESSAIRES'!$D$14,AD$7=2,'CHAMPS NECESSAIRES'!$D$14,AD$7=3,'CHAMPS NECESSAIRES'!$D$14,AD$7=4,'CHAMPS NECESSAIRES'!$D$14,AD$7=5,'CHAMPS NECESSAIRES'!$D$14)</f>
        <v>0.25000000000000006</v>
      </c>
      <c r="AE11" s="94" cm="1">
        <f t="array" ref="AE11">_xlfn.IFS(AE$7=6," ",AE$7=7," ",AE$7=1,'CHAMPS NECESSAIRES'!$D$14,AE$7=2,'CHAMPS NECESSAIRES'!$D$14,AE$7=3,'CHAMPS NECESSAIRES'!$D$14,AE$7=4,'CHAMPS NECESSAIRES'!$D$14,AE$7=5,'CHAMPS NECESSAIRES'!$D$14)</f>
        <v>0.25000000000000006</v>
      </c>
      <c r="AF11" s="94" cm="1">
        <f t="array" ref="AF11">_xlfn.IFS(AF$7=6," ",AF$7=7," ",AF$7=1,'CHAMPS NECESSAIRES'!$D$14,AF$7=2,'CHAMPS NECESSAIRES'!$D$14,AF$7=3,'CHAMPS NECESSAIRES'!$D$14,AF$7=4,'CHAMPS NECESSAIRES'!$D$14,AF$7=5,'CHAMPS NECESSAIRES'!$D$14)</f>
        <v>0.25000000000000006</v>
      </c>
      <c r="AG11" s="94" cm="1">
        <f t="array" ref="AG11">_xlfn.IFS(AG$7=6," ",AG$7=7," ",AG$7=1,'CHAMPS NECESSAIRES'!$D$14,AG$7=2,'CHAMPS NECESSAIRES'!$D$14,AG$7=3,'CHAMPS NECESSAIRES'!$D$14,AG$7=4,'CHAMPS NECESSAIRES'!$D$14,AG$7=5,'CHAMPS NECESSAIRES'!$D$14)</f>
        <v>0.25000000000000006</v>
      </c>
      <c r="AH11" s="94" cm="1">
        <f t="array" ref="AH11">_xlfn.IFS(AH$7=6," ",AH$7=7," ",AH$7=1,'CHAMPS NECESSAIRES'!$D$14,AH$7=2,'CHAMPS NECESSAIRES'!$D$14,AH$7=3,'CHAMPS NECESSAIRES'!$D$14,AH$7=4,'CHAMPS NECESSAIRES'!$D$14,AH$7=5,'CHAMPS NECESSAIRES'!$D$14)</f>
        <v>0.25000000000000006</v>
      </c>
      <c r="AI11" s="94" t="str" cm="1">
        <f t="array" ref="AI11">_xlfn.IFS(AI$7=6," ",AI$7=7," ",AI$7=1,'CHAMPS NECESSAIRES'!$D$14,AI$7=2,'CHAMPS NECESSAIRES'!$D$14,AI$7=3,'CHAMPS NECESSAIRES'!$D$14,AI$7=4,'CHAMPS NECESSAIRES'!$D$14,AI$7=5,'CHAMPS NECESSAIRES'!$D$14)</f>
        <v xml:space="preserve"> </v>
      </c>
      <c r="AJ11" s="94" t="str" cm="1">
        <f t="array" ref="AJ11">_xlfn.IFS(AJ$7=6," ",AJ$7=7," ",AJ$7=1,'CHAMPS NECESSAIRES'!$D$14,AJ$7=2,'CHAMPS NECESSAIRES'!$D$14,AJ$7=3,'CHAMPS NECESSAIRES'!$D$14,AJ$7=4,'CHAMPS NECESSAIRES'!$D$14,AJ$7=5,'CHAMPS NECESSAIRES'!$D$14)</f>
        <v xml:space="preserve"> </v>
      </c>
      <c r="AK11" s="4" t="e">
        <f t="shared" si="4"/>
        <v>#VALUE!</v>
      </c>
      <c r="AL11" s="5" t="e">
        <f t="shared" si="5"/>
        <v>#VALUE!</v>
      </c>
      <c r="AM11" s="26">
        <f t="shared" si="6"/>
        <v>5.2500000000000009</v>
      </c>
      <c r="AN11" s="27">
        <f t="shared" si="7"/>
        <v>1.3125000000000002</v>
      </c>
      <c r="AO11" s="28">
        <f t="shared" si="8"/>
        <v>31.500000000000007</v>
      </c>
      <c r="AP11" s="72">
        <f t="shared" si="9"/>
        <v>29.925000000000004</v>
      </c>
      <c r="AQ11" s="17">
        <f t="shared" si="3"/>
        <v>29</v>
      </c>
      <c r="AR11" s="18" t="s">
        <v>86</v>
      </c>
      <c r="AS11" s="32"/>
      <c r="AT11" s="32"/>
      <c r="AU11" s="32"/>
      <c r="AV11" s="32"/>
      <c r="AW11" s="32"/>
      <c r="AX11" s="32"/>
      <c r="AY11" s="32"/>
      <c r="AZ11" s="32"/>
      <c r="BA11" s="32"/>
    </row>
    <row r="12" spans="1:53" x14ac:dyDescent="0.35">
      <c r="A12" s="32"/>
      <c r="B12" s="51" t="s">
        <v>85</v>
      </c>
      <c r="C12" s="15" t="s">
        <v>85</v>
      </c>
      <c r="D12" s="51" t="s">
        <v>57</v>
      </c>
      <c r="E12" s="51" t="s">
        <v>62</v>
      </c>
      <c r="F12" s="94" cm="1">
        <f t="array" ref="F12">_xlfn.IFS(F$7=6," ",F$7=7," ",F$7=1,'CHAMPS NECESSAIRES'!$D$14,F$7=2,'CHAMPS NECESSAIRES'!$D$14,F$7=3,'CHAMPS NECESSAIRES'!$D$14,F$7=4,'CHAMPS NECESSAIRES'!$D$14,F$7=5,'CHAMPS NECESSAIRES'!$D$14)</f>
        <v>0.25000000000000006</v>
      </c>
      <c r="G12" s="95" t="str" cm="1">
        <f t="array" ref="G12">_xlfn.IFS(G$7=6," ",G$7=7," ",G$7=1,'CHAMPS NECESSAIRES'!$D$14,G$7=2,'CHAMPS NECESSAIRES'!$D$14,G$7=3,'CHAMPS NECESSAIRES'!$D$14,G$7=4,'CHAMPS NECESSAIRES'!$D$14,G$7=5,'CHAMPS NECESSAIRES'!$D$14)</f>
        <v xml:space="preserve"> </v>
      </c>
      <c r="H12" s="94" t="str" cm="1">
        <f t="array" ref="H12">_xlfn.IFS(H$7=6," ",H$7=7," ",H$7=1,'CHAMPS NECESSAIRES'!$D$14,H$7=2,'CHAMPS NECESSAIRES'!$D$14,H$7=3,'CHAMPS NECESSAIRES'!$D$14,H$7=4,'CHAMPS NECESSAIRES'!$D$14,H$7=5,'CHAMPS NECESSAIRES'!$D$14)</f>
        <v xml:space="preserve"> </v>
      </c>
      <c r="I12" s="94" cm="1">
        <f t="array" ref="I12">_xlfn.IFS(I$7=6," ",I$7=7," ",I$7=1,'CHAMPS NECESSAIRES'!$D$14,I$7=2,'CHAMPS NECESSAIRES'!$D$14,I$7=3,'CHAMPS NECESSAIRES'!$D$14,I$7=4,'CHAMPS NECESSAIRES'!$D$14,I$7=5,'CHAMPS NECESSAIRES'!$D$14)</f>
        <v>0.25000000000000006</v>
      </c>
      <c r="J12" s="94">
        <v>0</v>
      </c>
      <c r="K12" s="94" cm="1">
        <f t="array" ref="K12">_xlfn.IFS(K$7=6," ",K$7=7," ",K$7=1,'CHAMPS NECESSAIRES'!$D$14,K$7=2,'CHAMPS NECESSAIRES'!$D$14,K$7=3,'CHAMPS NECESSAIRES'!$D$14,K$7=4,'CHAMPS NECESSAIRES'!$D$14,K$7=5,'CHAMPS NECESSAIRES'!$D$14)</f>
        <v>0.25000000000000006</v>
      </c>
      <c r="L12" s="94" cm="1">
        <f t="array" ref="L12">_xlfn.IFS(L$7=6," ",L$7=7," ",L$7=1,'CHAMPS NECESSAIRES'!$D$14,L$7=2,'CHAMPS NECESSAIRES'!$D$14,L$7=3,'CHAMPS NECESSAIRES'!$D$14,L$7=4,'CHAMPS NECESSAIRES'!$D$14,L$7=5,'CHAMPS NECESSAIRES'!$D$14)</f>
        <v>0.25000000000000006</v>
      </c>
      <c r="M12" s="94" cm="1">
        <f t="array" ref="M12">_xlfn.IFS(M$7=6," ",M$7=7," ",M$7=1,'CHAMPS NECESSAIRES'!$D$14,M$7=2,'CHAMPS NECESSAIRES'!$D$14,M$7=3,'CHAMPS NECESSAIRES'!$D$14,M$7=4,'CHAMPS NECESSAIRES'!$D$14,M$7=5,'CHAMPS NECESSAIRES'!$D$14)</f>
        <v>0.25000000000000006</v>
      </c>
      <c r="N12" s="94" t="str" cm="1">
        <f t="array" ref="N12">_xlfn.IFS(N$7=6," ",N$7=7," ",N$7=1,'CHAMPS NECESSAIRES'!$D$14,N$7=2,'CHAMPS NECESSAIRES'!$D$14,N$7=3,'CHAMPS NECESSAIRES'!$D$14,N$7=4,'CHAMPS NECESSAIRES'!$D$14,N$7=5,'CHAMPS NECESSAIRES'!$D$14)</f>
        <v xml:space="preserve"> </v>
      </c>
      <c r="O12" s="94" t="str" cm="1">
        <f t="array" ref="O12">_xlfn.IFS(O$7=6," ",O$7=7," ",O$7=1,'CHAMPS NECESSAIRES'!$D$14,O$7=2,'CHAMPS NECESSAIRES'!$D$14,O$7=3,'CHAMPS NECESSAIRES'!$D$14,O$7=4,'CHAMPS NECESSAIRES'!$D$14,O$7=5,'CHAMPS NECESSAIRES'!$D$14)</f>
        <v xml:space="preserve"> </v>
      </c>
      <c r="P12" s="94" cm="1">
        <f t="array" ref="P12">_xlfn.IFS(P$7=6," ",P$7=7," ",P$7=1,'CHAMPS NECESSAIRES'!$D$14,P$7=2,'CHAMPS NECESSAIRES'!$D$14,P$7=3,'CHAMPS NECESSAIRES'!$D$14,P$7=4,'CHAMPS NECESSAIRES'!$D$14,P$7=5,'CHAMPS NECESSAIRES'!$D$14)</f>
        <v>0.25000000000000006</v>
      </c>
      <c r="Q12" s="94" cm="1">
        <f t="array" ref="Q12">_xlfn.IFS(Q$7=6," ",Q$7=7," ",Q$7=1,'CHAMPS NECESSAIRES'!$D$14,Q$7=2,'CHAMPS NECESSAIRES'!$D$14,Q$7=3,'CHAMPS NECESSAIRES'!$D$14,Q$7=4,'CHAMPS NECESSAIRES'!$D$14,Q$7=5,'CHAMPS NECESSAIRES'!$D$14)</f>
        <v>0.25000000000000006</v>
      </c>
      <c r="R12" s="94" cm="1">
        <f t="array" ref="R12">_xlfn.IFS(R$7=6," ",R$7=7," ",R$7=1,'CHAMPS NECESSAIRES'!$D$14,R$7=2,'CHAMPS NECESSAIRES'!$D$14,R$7=3,'CHAMPS NECESSAIRES'!$D$14,R$7=4,'CHAMPS NECESSAIRES'!$D$14,R$7=5,'CHAMPS NECESSAIRES'!$D$14)</f>
        <v>0.25000000000000006</v>
      </c>
      <c r="S12" s="94" cm="1">
        <f t="array" ref="S12">_xlfn.IFS(S$7=6," ",S$7=7," ",S$7=1,'CHAMPS NECESSAIRES'!$D$14,S$7=2,'CHAMPS NECESSAIRES'!$D$14,S$7=3,'CHAMPS NECESSAIRES'!$D$14,S$7=4,'CHAMPS NECESSAIRES'!$D$14,S$7=5,'CHAMPS NECESSAIRES'!$D$14)</f>
        <v>0.25000000000000006</v>
      </c>
      <c r="T12" s="94" cm="1">
        <f t="array" ref="T12">_xlfn.IFS(T$7=6," ",T$7=7," ",T$7=1,'CHAMPS NECESSAIRES'!$D$14,T$7=2,'CHAMPS NECESSAIRES'!$D$14,T$7=3,'CHAMPS NECESSAIRES'!$D$14,T$7=4,'CHAMPS NECESSAIRES'!$D$14,T$7=5,'CHAMPS NECESSAIRES'!$D$14)</f>
        <v>0.25000000000000006</v>
      </c>
      <c r="U12" s="94" t="str" cm="1">
        <f t="array" ref="U12">_xlfn.IFS(U$7=6," ",U$7=7," ",U$7=1,'CHAMPS NECESSAIRES'!$D$14,U$7=2,'CHAMPS NECESSAIRES'!$D$14,U$7=3,'CHAMPS NECESSAIRES'!$D$14,U$7=4,'CHAMPS NECESSAIRES'!$D$14,U$7=5,'CHAMPS NECESSAIRES'!$D$14)</f>
        <v xml:space="preserve"> </v>
      </c>
      <c r="V12" s="94" t="str" cm="1">
        <f t="array" ref="V12">_xlfn.IFS(V$7=6," ",V$7=7," ",V$7=1,'CHAMPS NECESSAIRES'!$D$14,V$7=2,'CHAMPS NECESSAIRES'!$D$14,V$7=3,'CHAMPS NECESSAIRES'!$D$14,V$7=4,'CHAMPS NECESSAIRES'!$D$14,V$7=5,'CHAMPS NECESSAIRES'!$D$14)</f>
        <v xml:space="preserve"> </v>
      </c>
      <c r="W12" s="94" cm="1">
        <f t="array" ref="W12">_xlfn.IFS(W$7=6," ",W$7=7," ",W$7=1,'CHAMPS NECESSAIRES'!$D$14,W$7=2,'CHAMPS NECESSAIRES'!$D$14,W$7=3,'CHAMPS NECESSAIRES'!$D$14,W$7=4,'CHAMPS NECESSAIRES'!$D$14,W$7=5,'CHAMPS NECESSAIRES'!$D$14)</f>
        <v>0.25000000000000006</v>
      </c>
      <c r="X12" s="94" cm="1">
        <f t="array" ref="X12">_xlfn.IFS(X$7=6," ",X$7=7," ",X$7=1,'CHAMPS NECESSAIRES'!$D$14,X$7=2,'CHAMPS NECESSAIRES'!$D$14,X$7=3,'CHAMPS NECESSAIRES'!$D$14,X$7=4,'CHAMPS NECESSAIRES'!$D$14,X$7=5,'CHAMPS NECESSAIRES'!$D$14)</f>
        <v>0.25000000000000006</v>
      </c>
      <c r="Y12" s="94" cm="1">
        <f t="array" ref="Y12">_xlfn.IFS(Y$7=6," ",Y$7=7," ",Y$7=1,'CHAMPS NECESSAIRES'!$D$14,Y$7=2,'CHAMPS NECESSAIRES'!$D$14,Y$7=3,'CHAMPS NECESSAIRES'!$D$14,Y$7=4,'CHAMPS NECESSAIRES'!$D$14,Y$7=5,'CHAMPS NECESSAIRES'!$D$14)</f>
        <v>0.25000000000000006</v>
      </c>
      <c r="Z12" s="94" cm="1">
        <f t="array" ref="Z12">_xlfn.IFS(Z$7=6," ",Z$7=7," ",Z$7=1,'CHAMPS NECESSAIRES'!$D$14,Z$7=2,'CHAMPS NECESSAIRES'!$D$14,Z$7=3,'CHAMPS NECESSAIRES'!$D$14,Z$7=4,'CHAMPS NECESSAIRES'!$D$14,Z$7=5,'CHAMPS NECESSAIRES'!$D$14)</f>
        <v>0.25000000000000006</v>
      </c>
      <c r="AA12" s="94" cm="1">
        <f t="array" ref="AA12">_xlfn.IFS(AA$7=6," ",AA$7=7," ",AA$7=1,'CHAMPS NECESSAIRES'!$D$14,AA$7=2,'CHAMPS NECESSAIRES'!$D$14,AA$7=3,'CHAMPS NECESSAIRES'!$D$14,AA$7=4,'CHAMPS NECESSAIRES'!$D$14,AA$7=5,'CHAMPS NECESSAIRES'!$D$14)</f>
        <v>0.25000000000000006</v>
      </c>
      <c r="AB12" s="94" t="str" cm="1">
        <f t="array" ref="AB12">_xlfn.IFS(AB$7=6," ",AB$7=7," ",AB$7=1,'CHAMPS NECESSAIRES'!$D$14,AB$7=2,'CHAMPS NECESSAIRES'!$D$14,AB$7=3,'CHAMPS NECESSAIRES'!$D$14,AB$7=4,'CHAMPS NECESSAIRES'!$D$14,AB$7=5,'CHAMPS NECESSAIRES'!$D$14)</f>
        <v xml:space="preserve"> </v>
      </c>
      <c r="AC12" s="94" t="str" cm="1">
        <f t="array" ref="AC12">_xlfn.IFS(AC$7=6," ",AC$7=7," ",AC$7=1,'CHAMPS NECESSAIRES'!$D$14,AC$7=2,'CHAMPS NECESSAIRES'!$D$14,AC$7=3,'CHAMPS NECESSAIRES'!$D$14,AC$7=4,'CHAMPS NECESSAIRES'!$D$14,AC$7=5,'CHAMPS NECESSAIRES'!$D$14)</f>
        <v xml:space="preserve"> </v>
      </c>
      <c r="AD12" s="94" cm="1">
        <f t="array" ref="AD12">_xlfn.IFS(AD$7=6," ",AD$7=7," ",AD$7=1,'CHAMPS NECESSAIRES'!$D$14,AD$7=2,'CHAMPS NECESSAIRES'!$D$14,AD$7=3,'CHAMPS NECESSAIRES'!$D$14,AD$7=4,'CHAMPS NECESSAIRES'!$D$14,AD$7=5,'CHAMPS NECESSAIRES'!$D$14)</f>
        <v>0.25000000000000006</v>
      </c>
      <c r="AE12" s="94" cm="1">
        <f t="array" ref="AE12">_xlfn.IFS(AE$7=6," ",AE$7=7," ",AE$7=1,'CHAMPS NECESSAIRES'!$D$14,AE$7=2,'CHAMPS NECESSAIRES'!$D$14,AE$7=3,'CHAMPS NECESSAIRES'!$D$14,AE$7=4,'CHAMPS NECESSAIRES'!$D$14,AE$7=5,'CHAMPS NECESSAIRES'!$D$14)</f>
        <v>0.25000000000000006</v>
      </c>
      <c r="AF12" s="94" cm="1">
        <f t="array" ref="AF12">_xlfn.IFS(AF$7=6," ",AF$7=7," ",AF$7=1,'CHAMPS NECESSAIRES'!$D$14,AF$7=2,'CHAMPS NECESSAIRES'!$D$14,AF$7=3,'CHAMPS NECESSAIRES'!$D$14,AF$7=4,'CHAMPS NECESSAIRES'!$D$14,AF$7=5,'CHAMPS NECESSAIRES'!$D$14)</f>
        <v>0.25000000000000006</v>
      </c>
      <c r="AG12" s="94" cm="1">
        <f t="array" ref="AG12">_xlfn.IFS(AG$7=6," ",AG$7=7," ",AG$7=1,'CHAMPS NECESSAIRES'!$D$14,AG$7=2,'CHAMPS NECESSAIRES'!$D$14,AG$7=3,'CHAMPS NECESSAIRES'!$D$14,AG$7=4,'CHAMPS NECESSAIRES'!$D$14,AG$7=5,'CHAMPS NECESSAIRES'!$D$14)</f>
        <v>0.25000000000000006</v>
      </c>
      <c r="AH12" s="94" cm="1">
        <f t="array" ref="AH12">_xlfn.IFS(AH$7=6," ",AH$7=7," ",AH$7=1,'CHAMPS NECESSAIRES'!$D$14,AH$7=2,'CHAMPS NECESSAIRES'!$D$14,AH$7=3,'CHAMPS NECESSAIRES'!$D$14,AH$7=4,'CHAMPS NECESSAIRES'!$D$14,AH$7=5,'CHAMPS NECESSAIRES'!$D$14)</f>
        <v>0.25000000000000006</v>
      </c>
      <c r="AI12" s="94" t="str" cm="1">
        <f t="array" ref="AI12">_xlfn.IFS(AI$7=6," ",AI$7=7," ",AI$7=1,'CHAMPS NECESSAIRES'!$D$14,AI$7=2,'CHAMPS NECESSAIRES'!$D$14,AI$7=3,'CHAMPS NECESSAIRES'!$D$14,AI$7=4,'CHAMPS NECESSAIRES'!$D$14,AI$7=5,'CHAMPS NECESSAIRES'!$D$14)</f>
        <v xml:space="preserve"> </v>
      </c>
      <c r="AJ12" s="94" t="str" cm="1">
        <f t="array" ref="AJ12">_xlfn.IFS(AJ$7=6," ",AJ$7=7," ",AJ$7=1,'CHAMPS NECESSAIRES'!$D$14,AJ$7=2,'CHAMPS NECESSAIRES'!$D$14,AJ$7=3,'CHAMPS NECESSAIRES'!$D$14,AJ$7=4,'CHAMPS NECESSAIRES'!$D$14,AJ$7=5,'CHAMPS NECESSAIRES'!$D$14)</f>
        <v xml:space="preserve"> </v>
      </c>
      <c r="AK12" s="4" t="e">
        <f t="shared" si="4"/>
        <v>#VALUE!</v>
      </c>
      <c r="AL12" s="5" t="e">
        <f t="shared" si="5"/>
        <v>#VALUE!</v>
      </c>
      <c r="AM12" s="26">
        <f t="shared" si="6"/>
        <v>5.0000000000000009</v>
      </c>
      <c r="AN12" s="27">
        <f t="shared" si="7"/>
        <v>1.2500000000000002</v>
      </c>
      <c r="AO12" s="28">
        <f t="shared" si="8"/>
        <v>30.000000000000007</v>
      </c>
      <c r="AP12" s="72">
        <f t="shared" si="9"/>
        <v>28.500000000000007</v>
      </c>
      <c r="AQ12" s="17">
        <f t="shared" si="3"/>
        <v>28</v>
      </c>
      <c r="AR12" s="18" t="s">
        <v>86</v>
      </c>
      <c r="AS12" s="32"/>
      <c r="AT12" s="32"/>
      <c r="AU12" s="32"/>
      <c r="AV12" s="32"/>
      <c r="AW12" s="32"/>
      <c r="AX12" s="32"/>
      <c r="AY12" s="32"/>
      <c r="AZ12" s="32"/>
      <c r="BA12" s="32"/>
    </row>
    <row r="13" spans="1:53" x14ac:dyDescent="0.35">
      <c r="A13" s="32"/>
      <c r="B13" s="51" t="s">
        <v>85</v>
      </c>
      <c r="C13" s="15" t="s">
        <v>85</v>
      </c>
      <c r="D13" s="51" t="s">
        <v>57</v>
      </c>
      <c r="E13" s="51" t="s">
        <v>62</v>
      </c>
      <c r="F13" s="94" cm="1">
        <f t="array" ref="F13">_xlfn.IFS(F$7=6," ",F$7=7," ",F$7=1,'CHAMPS NECESSAIRES'!$D$14,F$7=2,'CHAMPS NECESSAIRES'!$D$14,F$7=3,'CHAMPS NECESSAIRES'!$D$14,F$7=4,'CHAMPS NECESSAIRES'!$D$14,F$7=5,'CHAMPS NECESSAIRES'!$D$14)</f>
        <v>0.25000000000000006</v>
      </c>
      <c r="G13" s="95" t="str" cm="1">
        <f t="array" ref="G13">_xlfn.IFS(G$7=6," ",G$7=7," ",G$7=1,'CHAMPS NECESSAIRES'!$D$14,G$7=2,'CHAMPS NECESSAIRES'!$D$14,G$7=3,'CHAMPS NECESSAIRES'!$D$14,G$7=4,'CHAMPS NECESSAIRES'!$D$14,G$7=5,'CHAMPS NECESSAIRES'!$D$14)</f>
        <v xml:space="preserve"> </v>
      </c>
      <c r="H13" s="94" t="str" cm="1">
        <f t="array" ref="H13">_xlfn.IFS(H$7=6," ",H$7=7," ",H$7=1,'CHAMPS NECESSAIRES'!$D$14,H$7=2,'CHAMPS NECESSAIRES'!$D$14,H$7=3,'CHAMPS NECESSAIRES'!$D$14,H$7=4,'CHAMPS NECESSAIRES'!$D$14,H$7=5,'CHAMPS NECESSAIRES'!$D$14)</f>
        <v xml:space="preserve"> </v>
      </c>
      <c r="I13" s="94" cm="1">
        <f t="array" ref="I13">_xlfn.IFS(I$7=6," ",I$7=7," ",I$7=1,'CHAMPS NECESSAIRES'!$D$14,I$7=2,'CHAMPS NECESSAIRES'!$D$14,I$7=3,'CHAMPS NECESSAIRES'!$D$14,I$7=4,'CHAMPS NECESSAIRES'!$D$14,I$7=5,'CHAMPS NECESSAIRES'!$D$14)</f>
        <v>0.25000000000000006</v>
      </c>
      <c r="J13" s="94" cm="1">
        <f t="array" ref="J13">_xlfn.IFS(J$7=6," ",J$7=7," ",J$7=1,'CHAMPS NECESSAIRES'!$D$14,J$7=2,'CHAMPS NECESSAIRES'!$D$14,J$7=3,'CHAMPS NECESSAIRES'!$D$14,J$7=4,'CHAMPS NECESSAIRES'!$D$14,J$7=5,'CHAMPS NECESSAIRES'!$D$14)</f>
        <v>0.25000000000000006</v>
      </c>
      <c r="K13" s="94" cm="1">
        <f t="array" ref="K13">_xlfn.IFS(K$7=6," ",K$7=7," ",K$7=1,'CHAMPS NECESSAIRES'!$D$14,K$7=2,'CHAMPS NECESSAIRES'!$D$14,K$7=3,'CHAMPS NECESSAIRES'!$D$14,K$7=4,'CHAMPS NECESSAIRES'!$D$14,K$7=5,'CHAMPS NECESSAIRES'!$D$14)</f>
        <v>0.25000000000000006</v>
      </c>
      <c r="L13" s="94" cm="1">
        <f t="array" ref="L13">_xlfn.IFS(L$7=6," ",L$7=7," ",L$7=1,'CHAMPS NECESSAIRES'!$D$14,L$7=2,'CHAMPS NECESSAIRES'!$D$14,L$7=3,'CHAMPS NECESSAIRES'!$D$14,L$7=4,'CHAMPS NECESSAIRES'!$D$14,L$7=5,'CHAMPS NECESSAIRES'!$D$14)</f>
        <v>0.25000000000000006</v>
      </c>
      <c r="M13" s="94" cm="1">
        <f t="array" ref="M13">_xlfn.IFS(M$7=6," ",M$7=7," ",M$7=1,'CHAMPS NECESSAIRES'!$D$14,M$7=2,'CHAMPS NECESSAIRES'!$D$14,M$7=3,'CHAMPS NECESSAIRES'!$D$14,M$7=4,'CHAMPS NECESSAIRES'!$D$14,M$7=5,'CHAMPS NECESSAIRES'!$D$14)</f>
        <v>0.25000000000000006</v>
      </c>
      <c r="N13" s="94" t="str" cm="1">
        <f t="array" ref="N13">_xlfn.IFS(N$7=6," ",N$7=7," ",N$7=1,'CHAMPS NECESSAIRES'!$D$14,N$7=2,'CHAMPS NECESSAIRES'!$D$14,N$7=3,'CHAMPS NECESSAIRES'!$D$14,N$7=4,'CHAMPS NECESSAIRES'!$D$14,N$7=5,'CHAMPS NECESSAIRES'!$D$14)</f>
        <v xml:space="preserve"> </v>
      </c>
      <c r="O13" s="94" t="str" cm="1">
        <f t="array" ref="O13">_xlfn.IFS(O$7=6," ",O$7=7," ",O$7=1,'CHAMPS NECESSAIRES'!$D$14,O$7=2,'CHAMPS NECESSAIRES'!$D$14,O$7=3,'CHAMPS NECESSAIRES'!$D$14,O$7=4,'CHAMPS NECESSAIRES'!$D$14,O$7=5,'CHAMPS NECESSAIRES'!$D$14)</f>
        <v xml:space="preserve"> </v>
      </c>
      <c r="P13" s="94" cm="1">
        <f t="array" ref="P13">_xlfn.IFS(P$7=6," ",P$7=7," ",P$7=1,'CHAMPS NECESSAIRES'!$D$14,P$7=2,'CHAMPS NECESSAIRES'!$D$14,P$7=3,'CHAMPS NECESSAIRES'!$D$14,P$7=4,'CHAMPS NECESSAIRES'!$D$14,P$7=5,'CHAMPS NECESSAIRES'!$D$14)</f>
        <v>0.25000000000000006</v>
      </c>
      <c r="Q13" s="94" cm="1">
        <f t="array" ref="Q13">_xlfn.IFS(Q$7=6," ",Q$7=7," ",Q$7=1,'CHAMPS NECESSAIRES'!$D$14,Q$7=2,'CHAMPS NECESSAIRES'!$D$14,Q$7=3,'CHAMPS NECESSAIRES'!$D$14,Q$7=4,'CHAMPS NECESSAIRES'!$D$14,Q$7=5,'CHAMPS NECESSAIRES'!$D$14)</f>
        <v>0.25000000000000006</v>
      </c>
      <c r="R13" s="94" cm="1">
        <f t="array" ref="R13">_xlfn.IFS(R$7=6," ",R$7=7," ",R$7=1,'CHAMPS NECESSAIRES'!$D$14,R$7=2,'CHAMPS NECESSAIRES'!$D$14,R$7=3,'CHAMPS NECESSAIRES'!$D$14,R$7=4,'CHAMPS NECESSAIRES'!$D$14,R$7=5,'CHAMPS NECESSAIRES'!$D$14)</f>
        <v>0.25000000000000006</v>
      </c>
      <c r="S13" s="94" cm="1">
        <f t="array" ref="S13">_xlfn.IFS(S$7=6," ",S$7=7," ",S$7=1,'CHAMPS NECESSAIRES'!$D$14,S$7=2,'CHAMPS NECESSAIRES'!$D$14,S$7=3,'CHAMPS NECESSAIRES'!$D$14,S$7=4,'CHAMPS NECESSAIRES'!$D$14,S$7=5,'CHAMPS NECESSAIRES'!$D$14)</f>
        <v>0.25000000000000006</v>
      </c>
      <c r="T13" s="94" cm="1">
        <f t="array" ref="T13">_xlfn.IFS(T$7=6," ",T$7=7," ",T$7=1,'CHAMPS NECESSAIRES'!$D$14,T$7=2,'CHAMPS NECESSAIRES'!$D$14,T$7=3,'CHAMPS NECESSAIRES'!$D$14,T$7=4,'CHAMPS NECESSAIRES'!$D$14,T$7=5,'CHAMPS NECESSAIRES'!$D$14)</f>
        <v>0.25000000000000006</v>
      </c>
      <c r="U13" s="94" t="str" cm="1">
        <f t="array" ref="U13">_xlfn.IFS(U$7=6," ",U$7=7," ",U$7=1,'CHAMPS NECESSAIRES'!$D$14,U$7=2,'CHAMPS NECESSAIRES'!$D$14,U$7=3,'CHAMPS NECESSAIRES'!$D$14,U$7=4,'CHAMPS NECESSAIRES'!$D$14,U$7=5,'CHAMPS NECESSAIRES'!$D$14)</f>
        <v xml:space="preserve"> </v>
      </c>
      <c r="V13" s="94" t="str" cm="1">
        <f t="array" ref="V13">_xlfn.IFS(V$7=6," ",V$7=7," ",V$7=1,'CHAMPS NECESSAIRES'!$D$14,V$7=2,'CHAMPS NECESSAIRES'!$D$14,V$7=3,'CHAMPS NECESSAIRES'!$D$14,V$7=4,'CHAMPS NECESSAIRES'!$D$14,V$7=5,'CHAMPS NECESSAIRES'!$D$14)</f>
        <v xml:space="preserve"> </v>
      </c>
      <c r="W13" s="94" cm="1">
        <f t="array" ref="W13">_xlfn.IFS(W$7=6," ",W$7=7," ",W$7=1,'CHAMPS NECESSAIRES'!$D$14,W$7=2,'CHAMPS NECESSAIRES'!$D$14,W$7=3,'CHAMPS NECESSAIRES'!$D$14,W$7=4,'CHAMPS NECESSAIRES'!$D$14,W$7=5,'CHAMPS NECESSAIRES'!$D$14)</f>
        <v>0.25000000000000006</v>
      </c>
      <c r="X13" s="94" cm="1">
        <f t="array" ref="X13">_xlfn.IFS(X$7=6," ",X$7=7," ",X$7=1,'CHAMPS NECESSAIRES'!$D$14,X$7=2,'CHAMPS NECESSAIRES'!$D$14,X$7=3,'CHAMPS NECESSAIRES'!$D$14,X$7=4,'CHAMPS NECESSAIRES'!$D$14,X$7=5,'CHAMPS NECESSAIRES'!$D$14)</f>
        <v>0.25000000000000006</v>
      </c>
      <c r="Y13" s="94" cm="1">
        <f t="array" ref="Y13">_xlfn.IFS(Y$7=6," ",Y$7=7," ",Y$7=1,'CHAMPS NECESSAIRES'!$D$14,Y$7=2,'CHAMPS NECESSAIRES'!$D$14,Y$7=3,'CHAMPS NECESSAIRES'!$D$14,Y$7=4,'CHAMPS NECESSAIRES'!$D$14,Y$7=5,'CHAMPS NECESSAIRES'!$D$14)</f>
        <v>0.25000000000000006</v>
      </c>
      <c r="Z13" s="94" cm="1">
        <f t="array" ref="Z13">_xlfn.IFS(Z$7=6," ",Z$7=7," ",Z$7=1,'CHAMPS NECESSAIRES'!$D$14,Z$7=2,'CHAMPS NECESSAIRES'!$D$14,Z$7=3,'CHAMPS NECESSAIRES'!$D$14,Z$7=4,'CHAMPS NECESSAIRES'!$D$14,Z$7=5,'CHAMPS NECESSAIRES'!$D$14)</f>
        <v>0.25000000000000006</v>
      </c>
      <c r="AA13" s="94" cm="1">
        <f t="array" ref="AA13">_xlfn.IFS(AA$7=6," ",AA$7=7," ",AA$7=1,'CHAMPS NECESSAIRES'!$D$14,AA$7=2,'CHAMPS NECESSAIRES'!$D$14,AA$7=3,'CHAMPS NECESSAIRES'!$D$14,AA$7=4,'CHAMPS NECESSAIRES'!$D$14,AA$7=5,'CHAMPS NECESSAIRES'!$D$14)</f>
        <v>0.25000000000000006</v>
      </c>
      <c r="AB13" s="94" t="str" cm="1">
        <f t="array" ref="AB13">_xlfn.IFS(AB$7=6," ",AB$7=7," ",AB$7=1,'CHAMPS NECESSAIRES'!$D$14,AB$7=2,'CHAMPS NECESSAIRES'!$D$14,AB$7=3,'CHAMPS NECESSAIRES'!$D$14,AB$7=4,'CHAMPS NECESSAIRES'!$D$14,AB$7=5,'CHAMPS NECESSAIRES'!$D$14)</f>
        <v xml:space="preserve"> </v>
      </c>
      <c r="AC13" s="94" t="str" cm="1">
        <f t="array" ref="AC13">_xlfn.IFS(AC$7=6," ",AC$7=7," ",AC$7=1,'CHAMPS NECESSAIRES'!$D$14,AC$7=2,'CHAMPS NECESSAIRES'!$D$14,AC$7=3,'CHAMPS NECESSAIRES'!$D$14,AC$7=4,'CHAMPS NECESSAIRES'!$D$14,AC$7=5,'CHAMPS NECESSAIRES'!$D$14)</f>
        <v xml:space="preserve"> </v>
      </c>
      <c r="AD13" s="94" cm="1">
        <f t="array" ref="AD13">_xlfn.IFS(AD$7=6," ",AD$7=7," ",AD$7=1,'CHAMPS NECESSAIRES'!$D$14,AD$7=2,'CHAMPS NECESSAIRES'!$D$14,AD$7=3,'CHAMPS NECESSAIRES'!$D$14,AD$7=4,'CHAMPS NECESSAIRES'!$D$14,AD$7=5,'CHAMPS NECESSAIRES'!$D$14)</f>
        <v>0.25000000000000006</v>
      </c>
      <c r="AE13" s="94" cm="1">
        <f t="array" ref="AE13">_xlfn.IFS(AE$7=6," ",AE$7=7," ",AE$7=1,'CHAMPS NECESSAIRES'!$D$14,AE$7=2,'CHAMPS NECESSAIRES'!$D$14,AE$7=3,'CHAMPS NECESSAIRES'!$D$14,AE$7=4,'CHAMPS NECESSAIRES'!$D$14,AE$7=5,'CHAMPS NECESSAIRES'!$D$14)</f>
        <v>0.25000000000000006</v>
      </c>
      <c r="AF13" s="94" cm="1">
        <f t="array" ref="AF13">_xlfn.IFS(AF$7=6," ",AF$7=7," ",AF$7=1,'CHAMPS NECESSAIRES'!$D$14,AF$7=2,'CHAMPS NECESSAIRES'!$D$14,AF$7=3,'CHAMPS NECESSAIRES'!$D$14,AF$7=4,'CHAMPS NECESSAIRES'!$D$14,AF$7=5,'CHAMPS NECESSAIRES'!$D$14)</f>
        <v>0.25000000000000006</v>
      </c>
      <c r="AG13" s="94" cm="1">
        <f t="array" ref="AG13">_xlfn.IFS(AG$7=6," ",AG$7=7," ",AG$7=1,'CHAMPS NECESSAIRES'!$D$14,AG$7=2,'CHAMPS NECESSAIRES'!$D$14,AG$7=3,'CHAMPS NECESSAIRES'!$D$14,AG$7=4,'CHAMPS NECESSAIRES'!$D$14,AG$7=5,'CHAMPS NECESSAIRES'!$D$14)</f>
        <v>0.25000000000000006</v>
      </c>
      <c r="AH13" s="94" cm="1">
        <f t="array" ref="AH13">_xlfn.IFS(AH$7=6," ",AH$7=7," ",AH$7=1,'CHAMPS NECESSAIRES'!$D$14,AH$7=2,'CHAMPS NECESSAIRES'!$D$14,AH$7=3,'CHAMPS NECESSAIRES'!$D$14,AH$7=4,'CHAMPS NECESSAIRES'!$D$14,AH$7=5,'CHAMPS NECESSAIRES'!$D$14)</f>
        <v>0.25000000000000006</v>
      </c>
      <c r="AI13" s="94" t="str" cm="1">
        <f t="array" ref="AI13">_xlfn.IFS(AI$7=6," ",AI$7=7," ",AI$7=1,'CHAMPS NECESSAIRES'!$D$14,AI$7=2,'CHAMPS NECESSAIRES'!$D$14,AI$7=3,'CHAMPS NECESSAIRES'!$D$14,AI$7=4,'CHAMPS NECESSAIRES'!$D$14,AI$7=5,'CHAMPS NECESSAIRES'!$D$14)</f>
        <v xml:space="preserve"> </v>
      </c>
      <c r="AJ13" s="94" t="str" cm="1">
        <f t="array" ref="AJ13">_xlfn.IFS(AJ$7=6," ",AJ$7=7," ",AJ$7=1,'CHAMPS NECESSAIRES'!$D$14,AJ$7=2,'CHAMPS NECESSAIRES'!$D$14,AJ$7=3,'CHAMPS NECESSAIRES'!$D$14,AJ$7=4,'CHAMPS NECESSAIRES'!$D$14,AJ$7=5,'CHAMPS NECESSAIRES'!$D$14)</f>
        <v xml:space="preserve"> </v>
      </c>
      <c r="AK13" s="4" t="e">
        <f t="shared" si="4"/>
        <v>#VALUE!</v>
      </c>
      <c r="AL13" s="5" t="e">
        <f>AK13/24</f>
        <v>#VALUE!</v>
      </c>
      <c r="AM13" s="26">
        <f t="shared" si="6"/>
        <v>5.2500000000000009</v>
      </c>
      <c r="AN13" s="27">
        <f t="shared" si="7"/>
        <v>1.3125000000000002</v>
      </c>
      <c r="AO13" s="28">
        <f t="shared" si="8"/>
        <v>31.500000000000007</v>
      </c>
      <c r="AP13" s="72">
        <f t="shared" si="9"/>
        <v>29.925000000000004</v>
      </c>
      <c r="AQ13" s="17">
        <f t="shared" si="3"/>
        <v>29</v>
      </c>
      <c r="AR13" s="18" t="s">
        <v>86</v>
      </c>
      <c r="AS13" s="32"/>
      <c r="AT13" s="32"/>
      <c r="AU13" s="32"/>
      <c r="AV13" s="32"/>
      <c r="AW13" s="32"/>
      <c r="AX13" s="32"/>
      <c r="AY13" s="32"/>
      <c r="AZ13" s="32"/>
      <c r="BA13" s="32"/>
    </row>
    <row r="14" spans="1:53" x14ac:dyDescent="0.35">
      <c r="A14" s="32"/>
      <c r="B14" s="51" t="s">
        <v>85</v>
      </c>
      <c r="C14" s="15" t="s">
        <v>85</v>
      </c>
      <c r="D14" s="51" t="s">
        <v>57</v>
      </c>
      <c r="E14" s="51" t="s">
        <v>62</v>
      </c>
      <c r="F14" s="94" cm="1">
        <f t="array" ref="F14">_xlfn.IFS(F$7=6," ",F$7=7," ",F$7=1,'CHAMPS NECESSAIRES'!$D$14,F$7=2,'CHAMPS NECESSAIRES'!$D$14,F$7=3,'CHAMPS NECESSAIRES'!$D$14,F$7=4,'CHAMPS NECESSAIRES'!$D$14,F$7=5,'CHAMPS NECESSAIRES'!$D$14)</f>
        <v>0.25000000000000006</v>
      </c>
      <c r="G14" s="95"/>
      <c r="H14" s="94" t="str" cm="1">
        <f t="array" ref="H14">_xlfn.IFS(H$7=6," ",H$7=7," ",H$7=1,'CHAMPS NECESSAIRES'!$D$14,H$7=2,'CHAMPS NECESSAIRES'!$D$14,H$7=3,'CHAMPS NECESSAIRES'!$D$14,H$7=4,'CHAMPS NECESSAIRES'!$D$14,H$7=5,'CHAMPS NECESSAIRES'!$D$14)</f>
        <v xml:space="preserve"> </v>
      </c>
      <c r="I14" s="94" cm="1">
        <f t="array" ref="I14">_xlfn.IFS(I$7=6," ",I$7=7," ",I$7=1,'CHAMPS NECESSAIRES'!$D$14,I$7=2,'CHAMPS NECESSAIRES'!$D$14,I$7=3,'CHAMPS NECESSAIRES'!$D$14,I$7=4,'CHAMPS NECESSAIRES'!$D$14,I$7=5,'CHAMPS NECESSAIRES'!$D$14)</f>
        <v>0.25000000000000006</v>
      </c>
      <c r="J14" s="94" cm="1">
        <f t="array" ref="J14">_xlfn.IFS(J$7=6," ",J$7=7," ",J$7=1,'CHAMPS NECESSAIRES'!$D$14,J$7=2,'CHAMPS NECESSAIRES'!$D$14,J$7=3,'CHAMPS NECESSAIRES'!$D$14,J$7=4,'CHAMPS NECESSAIRES'!$D$14,J$7=5,'CHAMPS NECESSAIRES'!$D$14)</f>
        <v>0.25000000000000006</v>
      </c>
      <c r="K14" s="94" cm="1">
        <f t="array" ref="K14">_xlfn.IFS(K$7=6," ",K$7=7," ",K$7=1,'CHAMPS NECESSAIRES'!$D$14,K$7=2,'CHAMPS NECESSAIRES'!$D$14,K$7=3,'CHAMPS NECESSAIRES'!$D$14,K$7=4,'CHAMPS NECESSAIRES'!$D$14,K$7=5,'CHAMPS NECESSAIRES'!$D$14)</f>
        <v>0.25000000000000006</v>
      </c>
      <c r="L14" s="94" cm="1">
        <f t="array" ref="L14">_xlfn.IFS(L$7=6," ",L$7=7," ",L$7=1,'CHAMPS NECESSAIRES'!$D$14,L$7=2,'CHAMPS NECESSAIRES'!$D$14,L$7=3,'CHAMPS NECESSAIRES'!$D$14,L$7=4,'CHAMPS NECESSAIRES'!$D$14,L$7=5,'CHAMPS NECESSAIRES'!$D$14)</f>
        <v>0.25000000000000006</v>
      </c>
      <c r="M14" s="94" cm="1">
        <f t="array" ref="M14">_xlfn.IFS(M$7=6," ",M$7=7," ",M$7=1,'CHAMPS NECESSAIRES'!$D$14,M$7=2,'CHAMPS NECESSAIRES'!$D$14,M$7=3,'CHAMPS NECESSAIRES'!$D$14,M$7=4,'CHAMPS NECESSAIRES'!$D$14,M$7=5,'CHAMPS NECESSAIRES'!$D$14)</f>
        <v>0.25000000000000006</v>
      </c>
      <c r="N14" s="94" t="str" cm="1">
        <f t="array" ref="N14">_xlfn.IFS(N$7=6," ",N$7=7," ",N$7=1,'CHAMPS NECESSAIRES'!$D$14,N$7=2,'CHAMPS NECESSAIRES'!$D$14,N$7=3,'CHAMPS NECESSAIRES'!$D$14,N$7=4,'CHAMPS NECESSAIRES'!$D$14,N$7=5,'CHAMPS NECESSAIRES'!$D$14)</f>
        <v xml:space="preserve"> </v>
      </c>
      <c r="O14" s="94" t="str" cm="1">
        <f t="array" ref="O14">_xlfn.IFS(O$7=6," ",O$7=7," ",O$7=1,'CHAMPS NECESSAIRES'!$D$14,O$7=2,'CHAMPS NECESSAIRES'!$D$14,O$7=3,'CHAMPS NECESSAIRES'!$D$14,O$7=4,'CHAMPS NECESSAIRES'!$D$14,O$7=5,'CHAMPS NECESSAIRES'!$D$14)</f>
        <v xml:space="preserve"> </v>
      </c>
      <c r="P14" s="94" cm="1">
        <f t="array" ref="P14">_xlfn.IFS(P$7=6," ",P$7=7," ",P$7=1,'CHAMPS NECESSAIRES'!$D$14,P$7=2,'CHAMPS NECESSAIRES'!$D$14,P$7=3,'CHAMPS NECESSAIRES'!$D$14,P$7=4,'CHAMPS NECESSAIRES'!$D$14,P$7=5,'CHAMPS NECESSAIRES'!$D$14)</f>
        <v>0.25000000000000006</v>
      </c>
      <c r="Q14" s="94" cm="1">
        <f t="array" ref="Q14">_xlfn.IFS(Q$7=6," ",Q$7=7," ",Q$7=1,'CHAMPS NECESSAIRES'!$D$14,Q$7=2,'CHAMPS NECESSAIRES'!$D$14,Q$7=3,'CHAMPS NECESSAIRES'!$D$14,Q$7=4,'CHAMPS NECESSAIRES'!$D$14,Q$7=5,'CHAMPS NECESSAIRES'!$D$14)</f>
        <v>0.25000000000000006</v>
      </c>
      <c r="R14" s="94" cm="1">
        <f t="array" ref="R14">_xlfn.IFS(R$7=6," ",R$7=7," ",R$7=1,'CHAMPS NECESSAIRES'!$D$14,R$7=2,'CHAMPS NECESSAIRES'!$D$14,R$7=3,'CHAMPS NECESSAIRES'!$D$14,R$7=4,'CHAMPS NECESSAIRES'!$D$14,R$7=5,'CHAMPS NECESSAIRES'!$D$14)</f>
        <v>0.25000000000000006</v>
      </c>
      <c r="S14" s="94" cm="1">
        <f t="array" ref="S14">_xlfn.IFS(S$7=6," ",S$7=7," ",S$7=1,'CHAMPS NECESSAIRES'!$D$14,S$7=2,'CHAMPS NECESSAIRES'!$D$14,S$7=3,'CHAMPS NECESSAIRES'!$D$14,S$7=4,'CHAMPS NECESSAIRES'!$D$14,S$7=5,'CHAMPS NECESSAIRES'!$D$14)</f>
        <v>0.25000000000000006</v>
      </c>
      <c r="T14" s="94" cm="1">
        <f t="array" ref="T14">_xlfn.IFS(T$7=6," ",T$7=7," ",T$7=1,'CHAMPS NECESSAIRES'!$D$14,T$7=2,'CHAMPS NECESSAIRES'!$D$14,T$7=3,'CHAMPS NECESSAIRES'!$D$14,T$7=4,'CHAMPS NECESSAIRES'!$D$14,T$7=5,'CHAMPS NECESSAIRES'!$D$14)</f>
        <v>0.25000000000000006</v>
      </c>
      <c r="U14" s="94" t="str" cm="1">
        <f t="array" ref="U14">_xlfn.IFS(U$7=6," ",U$7=7," ",U$7=1,'CHAMPS NECESSAIRES'!$D$14,U$7=2,'CHAMPS NECESSAIRES'!$D$14,U$7=3,'CHAMPS NECESSAIRES'!$D$14,U$7=4,'CHAMPS NECESSAIRES'!$D$14,U$7=5,'CHAMPS NECESSAIRES'!$D$14)</f>
        <v xml:space="preserve"> </v>
      </c>
      <c r="V14" s="94" t="str" cm="1">
        <f t="array" ref="V14">_xlfn.IFS(V$7=6," ",V$7=7," ",V$7=1,'CHAMPS NECESSAIRES'!$D$14,V$7=2,'CHAMPS NECESSAIRES'!$D$14,V$7=3,'CHAMPS NECESSAIRES'!$D$14,V$7=4,'CHAMPS NECESSAIRES'!$D$14,V$7=5,'CHAMPS NECESSAIRES'!$D$14)</f>
        <v xml:space="preserve"> </v>
      </c>
      <c r="W14" s="94" cm="1">
        <f t="array" ref="W14">_xlfn.IFS(W$7=6," ",W$7=7," ",W$7=1,'CHAMPS NECESSAIRES'!$D$14,W$7=2,'CHAMPS NECESSAIRES'!$D$14,W$7=3,'CHAMPS NECESSAIRES'!$D$14,W$7=4,'CHAMPS NECESSAIRES'!$D$14,W$7=5,'CHAMPS NECESSAIRES'!$D$14)</f>
        <v>0.25000000000000006</v>
      </c>
      <c r="X14" s="94" cm="1">
        <f t="array" ref="X14">_xlfn.IFS(X$7=6," ",X$7=7," ",X$7=1,'CHAMPS NECESSAIRES'!$D$14,X$7=2,'CHAMPS NECESSAIRES'!$D$14,X$7=3,'CHAMPS NECESSAIRES'!$D$14,X$7=4,'CHAMPS NECESSAIRES'!$D$14,X$7=5,'CHAMPS NECESSAIRES'!$D$14)</f>
        <v>0.25000000000000006</v>
      </c>
      <c r="Y14" s="94" cm="1">
        <f t="array" ref="Y14">_xlfn.IFS(Y$7=6," ",Y$7=7," ",Y$7=1,'CHAMPS NECESSAIRES'!$D$14,Y$7=2,'CHAMPS NECESSAIRES'!$D$14,Y$7=3,'CHAMPS NECESSAIRES'!$D$14,Y$7=4,'CHAMPS NECESSAIRES'!$D$14,Y$7=5,'CHAMPS NECESSAIRES'!$D$14)</f>
        <v>0.25000000000000006</v>
      </c>
      <c r="Z14" s="94" cm="1">
        <f t="array" ref="Z14">_xlfn.IFS(Z$7=6," ",Z$7=7," ",Z$7=1,'CHAMPS NECESSAIRES'!$D$14,Z$7=2,'CHAMPS NECESSAIRES'!$D$14,Z$7=3,'CHAMPS NECESSAIRES'!$D$14,Z$7=4,'CHAMPS NECESSAIRES'!$D$14,Z$7=5,'CHAMPS NECESSAIRES'!$D$14)</f>
        <v>0.25000000000000006</v>
      </c>
      <c r="AA14" s="94" cm="1">
        <f t="array" ref="AA14">_xlfn.IFS(AA$7=6," ",AA$7=7," ",AA$7=1,'CHAMPS NECESSAIRES'!$D$14,AA$7=2,'CHAMPS NECESSAIRES'!$D$14,AA$7=3,'CHAMPS NECESSAIRES'!$D$14,AA$7=4,'CHAMPS NECESSAIRES'!$D$14,AA$7=5,'CHAMPS NECESSAIRES'!$D$14)</f>
        <v>0.25000000000000006</v>
      </c>
      <c r="AB14" s="94" t="str" cm="1">
        <f t="array" ref="AB14">_xlfn.IFS(AB$7=6," ",AB$7=7," ",AB$7=1,'CHAMPS NECESSAIRES'!$D$14,AB$7=2,'CHAMPS NECESSAIRES'!$D$14,AB$7=3,'CHAMPS NECESSAIRES'!$D$14,AB$7=4,'CHAMPS NECESSAIRES'!$D$14,AB$7=5,'CHAMPS NECESSAIRES'!$D$14)</f>
        <v xml:space="preserve"> </v>
      </c>
      <c r="AC14" s="94" t="str" cm="1">
        <f t="array" ref="AC14">_xlfn.IFS(AC$7=6," ",AC$7=7," ",AC$7=1,'CHAMPS NECESSAIRES'!$D$14,AC$7=2,'CHAMPS NECESSAIRES'!$D$14,AC$7=3,'CHAMPS NECESSAIRES'!$D$14,AC$7=4,'CHAMPS NECESSAIRES'!$D$14,AC$7=5,'CHAMPS NECESSAIRES'!$D$14)</f>
        <v xml:space="preserve"> </v>
      </c>
      <c r="AD14" s="94" cm="1">
        <f t="array" ref="AD14">_xlfn.IFS(AD$7=6," ",AD$7=7," ",AD$7=1,'CHAMPS NECESSAIRES'!$D$14,AD$7=2,'CHAMPS NECESSAIRES'!$D$14,AD$7=3,'CHAMPS NECESSAIRES'!$D$14,AD$7=4,'CHAMPS NECESSAIRES'!$D$14,AD$7=5,'CHAMPS NECESSAIRES'!$D$14)</f>
        <v>0.25000000000000006</v>
      </c>
      <c r="AE14" s="94" cm="1">
        <f t="array" ref="AE14">_xlfn.IFS(AE$7=6," ",AE$7=7," ",AE$7=1,'CHAMPS NECESSAIRES'!$D$14,AE$7=2,'CHAMPS NECESSAIRES'!$D$14,AE$7=3,'CHAMPS NECESSAIRES'!$D$14,AE$7=4,'CHAMPS NECESSAIRES'!$D$14,AE$7=5,'CHAMPS NECESSAIRES'!$D$14)</f>
        <v>0.25000000000000006</v>
      </c>
      <c r="AF14" s="94" cm="1">
        <f t="array" ref="AF14">_xlfn.IFS(AF$7=6," ",AF$7=7," ",AF$7=1,'CHAMPS NECESSAIRES'!$D$14,AF$7=2,'CHAMPS NECESSAIRES'!$D$14,AF$7=3,'CHAMPS NECESSAIRES'!$D$14,AF$7=4,'CHAMPS NECESSAIRES'!$D$14,AF$7=5,'CHAMPS NECESSAIRES'!$D$14)</f>
        <v>0.25000000000000006</v>
      </c>
      <c r="AG14" s="94" cm="1">
        <f t="array" ref="AG14">_xlfn.IFS(AG$7=6," ",AG$7=7," ",AG$7=1,'CHAMPS NECESSAIRES'!$D$14,AG$7=2,'CHAMPS NECESSAIRES'!$D$14,AG$7=3,'CHAMPS NECESSAIRES'!$D$14,AG$7=4,'CHAMPS NECESSAIRES'!$D$14,AG$7=5,'CHAMPS NECESSAIRES'!$D$14)</f>
        <v>0.25000000000000006</v>
      </c>
      <c r="AH14" s="94" cm="1">
        <f t="array" ref="AH14">_xlfn.IFS(AH$7=6," ",AH$7=7," ",AH$7=1,'CHAMPS NECESSAIRES'!$D$14,AH$7=2,'CHAMPS NECESSAIRES'!$D$14,AH$7=3,'CHAMPS NECESSAIRES'!$D$14,AH$7=4,'CHAMPS NECESSAIRES'!$D$14,AH$7=5,'CHAMPS NECESSAIRES'!$D$14)</f>
        <v>0.25000000000000006</v>
      </c>
      <c r="AI14" s="94" t="str" cm="1">
        <f t="array" ref="AI14">_xlfn.IFS(AI$7=6," ",AI$7=7," ",AI$7=1,'CHAMPS NECESSAIRES'!$D$14,AI$7=2,'CHAMPS NECESSAIRES'!$D$14,AI$7=3,'CHAMPS NECESSAIRES'!$D$14,AI$7=4,'CHAMPS NECESSAIRES'!$D$14,AI$7=5,'CHAMPS NECESSAIRES'!$D$14)</f>
        <v xml:space="preserve"> </v>
      </c>
      <c r="AJ14" s="94" t="str" cm="1">
        <f t="array" ref="AJ14">_xlfn.IFS(AJ$7=6," ",AJ$7=7," ",AJ$7=1,'CHAMPS NECESSAIRES'!$D$14,AJ$7=2,'CHAMPS NECESSAIRES'!$D$14,AJ$7=3,'CHAMPS NECESSAIRES'!$D$14,AJ$7=4,'CHAMPS NECESSAIRES'!$D$14,AJ$7=5,'CHAMPS NECESSAIRES'!$D$14)</f>
        <v xml:space="preserve"> </v>
      </c>
      <c r="AK14" s="4" t="e">
        <f t="shared" si="4"/>
        <v>#VALUE!</v>
      </c>
      <c r="AL14" s="5" t="e">
        <f t="shared" ref="AL14:AL17" si="10">AK14/24</f>
        <v>#VALUE!</v>
      </c>
      <c r="AM14" s="26">
        <f t="shared" si="6"/>
        <v>5.2500000000000009</v>
      </c>
      <c r="AN14" s="27">
        <f t="shared" si="7"/>
        <v>1.3125000000000002</v>
      </c>
      <c r="AO14" s="28">
        <f t="shared" si="8"/>
        <v>31.500000000000007</v>
      </c>
      <c r="AP14" s="72">
        <f t="shared" si="9"/>
        <v>29.925000000000004</v>
      </c>
      <c r="AQ14" s="17">
        <f t="shared" si="3"/>
        <v>29</v>
      </c>
      <c r="AR14" s="18" t="s">
        <v>86</v>
      </c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x14ac:dyDescent="0.35">
      <c r="A15" s="32"/>
      <c r="B15" s="51" t="s">
        <v>85</v>
      </c>
      <c r="C15" s="15" t="s">
        <v>85</v>
      </c>
      <c r="D15" s="51" t="s">
        <v>57</v>
      </c>
      <c r="E15" s="51" t="s">
        <v>62</v>
      </c>
      <c r="F15" s="94" cm="1">
        <f t="array" ref="F15">_xlfn.IFS(F$7=6," ",F$7=7," ",F$7=1,'CHAMPS NECESSAIRES'!$D$14,F$7=2,'CHAMPS NECESSAIRES'!$D$14,F$7=3,'CHAMPS NECESSAIRES'!$D$14,F$7=4,'CHAMPS NECESSAIRES'!$D$14,F$7=5,'CHAMPS NECESSAIRES'!$D$14)</f>
        <v>0.25000000000000006</v>
      </c>
      <c r="G15" s="95" t="str" cm="1">
        <f t="array" ref="G15">_xlfn.IFS(G$7=6," ",G$7=7," ",G$7=1,'CHAMPS NECESSAIRES'!$D$14,G$7=2,'CHAMPS NECESSAIRES'!$D$14,G$7=3,'CHAMPS NECESSAIRES'!$D$14,G$7=4,'CHAMPS NECESSAIRES'!$D$14,G$7=5,'CHAMPS NECESSAIRES'!$D$14)</f>
        <v xml:space="preserve"> </v>
      </c>
      <c r="H15" s="94" t="str" cm="1">
        <f t="array" ref="H15">_xlfn.IFS(H$7=6," ",H$7=7," ",H$7=1,'CHAMPS NECESSAIRES'!$D$14,H$7=2,'CHAMPS NECESSAIRES'!$D$14,H$7=3,'CHAMPS NECESSAIRES'!$D$14,H$7=4,'CHAMPS NECESSAIRES'!$D$14,H$7=5,'CHAMPS NECESSAIRES'!$D$14)</f>
        <v xml:space="preserve"> </v>
      </c>
      <c r="I15" s="94" cm="1">
        <f t="array" ref="I15">_xlfn.IFS(I$7=6," ",I$7=7," ",I$7=1,'CHAMPS NECESSAIRES'!$D$14,I$7=2,'CHAMPS NECESSAIRES'!$D$14,I$7=3,'CHAMPS NECESSAIRES'!$D$14,I$7=4,'CHAMPS NECESSAIRES'!$D$14,I$7=5,'CHAMPS NECESSAIRES'!$D$14)</f>
        <v>0.25000000000000006</v>
      </c>
      <c r="J15" s="94" cm="1">
        <f t="array" ref="J15">_xlfn.IFS(J$7=6," ",J$7=7," ",J$7=1,'CHAMPS NECESSAIRES'!$D$14,J$7=2,'CHAMPS NECESSAIRES'!$D$14,J$7=3,'CHAMPS NECESSAIRES'!$D$14,J$7=4,'CHAMPS NECESSAIRES'!$D$14,J$7=5,'CHAMPS NECESSAIRES'!$D$14)</f>
        <v>0.25000000000000006</v>
      </c>
      <c r="K15" s="94" cm="1">
        <f t="array" ref="K15">_xlfn.IFS(K$7=6," ",K$7=7," ",K$7=1,'CHAMPS NECESSAIRES'!$D$14,K$7=2,'CHAMPS NECESSAIRES'!$D$14,K$7=3,'CHAMPS NECESSAIRES'!$D$14,K$7=4,'CHAMPS NECESSAIRES'!$D$14,K$7=5,'CHAMPS NECESSAIRES'!$D$14)</f>
        <v>0.25000000000000006</v>
      </c>
      <c r="L15" s="94">
        <v>0</v>
      </c>
      <c r="M15" s="94" cm="1">
        <f t="array" ref="M15">_xlfn.IFS(M$7=6," ",M$7=7," ",M$7=1,'CHAMPS NECESSAIRES'!$D$14,M$7=2,'CHAMPS NECESSAIRES'!$D$14,M$7=3,'CHAMPS NECESSAIRES'!$D$14,M$7=4,'CHAMPS NECESSAIRES'!$D$14,M$7=5,'CHAMPS NECESSAIRES'!$D$14)</f>
        <v>0.25000000000000006</v>
      </c>
      <c r="N15" s="94"/>
      <c r="O15" s="94" t="str" cm="1">
        <f t="array" ref="O15">_xlfn.IFS(O$7=6," ",O$7=7," ",O$7=1,'CHAMPS NECESSAIRES'!$D$14,O$7=2,'CHAMPS NECESSAIRES'!$D$14,O$7=3,'CHAMPS NECESSAIRES'!$D$14,O$7=4,'CHAMPS NECESSAIRES'!$D$14,O$7=5,'CHAMPS NECESSAIRES'!$D$14)</f>
        <v xml:space="preserve"> </v>
      </c>
      <c r="P15" s="94" cm="1">
        <f t="array" ref="P15">_xlfn.IFS(P$7=6," ",P$7=7," ",P$7=1,'CHAMPS NECESSAIRES'!$D$14,P$7=2,'CHAMPS NECESSAIRES'!$D$14,P$7=3,'CHAMPS NECESSAIRES'!$D$14,P$7=4,'CHAMPS NECESSAIRES'!$D$14,P$7=5,'CHAMPS NECESSAIRES'!$D$14)</f>
        <v>0.25000000000000006</v>
      </c>
      <c r="Q15" s="94" cm="1">
        <f t="array" ref="Q15">_xlfn.IFS(Q$7=6," ",Q$7=7," ",Q$7=1,'CHAMPS NECESSAIRES'!$D$14,Q$7=2,'CHAMPS NECESSAIRES'!$D$14,Q$7=3,'CHAMPS NECESSAIRES'!$D$14,Q$7=4,'CHAMPS NECESSAIRES'!$D$14,Q$7=5,'CHAMPS NECESSAIRES'!$D$14)</f>
        <v>0.25000000000000006</v>
      </c>
      <c r="R15" s="94" cm="1">
        <f t="array" ref="R15">_xlfn.IFS(R$7=6," ",R$7=7," ",R$7=1,'CHAMPS NECESSAIRES'!$D$14,R$7=2,'CHAMPS NECESSAIRES'!$D$14,R$7=3,'CHAMPS NECESSAIRES'!$D$14,R$7=4,'CHAMPS NECESSAIRES'!$D$14,R$7=5,'CHAMPS NECESSAIRES'!$D$14)</f>
        <v>0.25000000000000006</v>
      </c>
      <c r="S15" s="94" cm="1">
        <f t="array" ref="S15">_xlfn.IFS(S$7=6," ",S$7=7," ",S$7=1,'CHAMPS NECESSAIRES'!$D$14,S$7=2,'CHAMPS NECESSAIRES'!$D$14,S$7=3,'CHAMPS NECESSAIRES'!$D$14,S$7=4,'CHAMPS NECESSAIRES'!$D$14,S$7=5,'CHAMPS NECESSAIRES'!$D$14)</f>
        <v>0.25000000000000006</v>
      </c>
      <c r="T15" s="94" cm="1">
        <f t="array" ref="T15">_xlfn.IFS(T$7=6," ",T$7=7," ",T$7=1,'CHAMPS NECESSAIRES'!$D$14,T$7=2,'CHAMPS NECESSAIRES'!$D$14,T$7=3,'CHAMPS NECESSAIRES'!$D$14,T$7=4,'CHAMPS NECESSAIRES'!$D$14,T$7=5,'CHAMPS NECESSAIRES'!$D$14)</f>
        <v>0.25000000000000006</v>
      </c>
      <c r="U15" s="94" t="str" cm="1">
        <f t="array" ref="U15">_xlfn.IFS(U$7=6," ",U$7=7," ",U$7=1,'CHAMPS NECESSAIRES'!$D$14,U$7=2,'CHAMPS NECESSAIRES'!$D$14,U$7=3,'CHAMPS NECESSAIRES'!$D$14,U$7=4,'CHAMPS NECESSAIRES'!$D$14,U$7=5,'CHAMPS NECESSAIRES'!$D$14)</f>
        <v xml:space="preserve"> </v>
      </c>
      <c r="V15" s="94" t="str" cm="1">
        <f t="array" ref="V15">_xlfn.IFS(V$7=6," ",V$7=7," ",V$7=1,'CHAMPS NECESSAIRES'!$D$14,V$7=2,'CHAMPS NECESSAIRES'!$D$14,V$7=3,'CHAMPS NECESSAIRES'!$D$14,V$7=4,'CHAMPS NECESSAIRES'!$D$14,V$7=5,'CHAMPS NECESSAIRES'!$D$14)</f>
        <v xml:space="preserve"> </v>
      </c>
      <c r="W15" s="94" cm="1">
        <f t="array" ref="W15">_xlfn.IFS(W$7=6," ",W$7=7," ",W$7=1,'CHAMPS NECESSAIRES'!$D$14,W$7=2,'CHAMPS NECESSAIRES'!$D$14,W$7=3,'CHAMPS NECESSAIRES'!$D$14,W$7=4,'CHAMPS NECESSAIRES'!$D$14,W$7=5,'CHAMPS NECESSAIRES'!$D$14)</f>
        <v>0.25000000000000006</v>
      </c>
      <c r="X15" s="94" cm="1">
        <f t="array" ref="X15">_xlfn.IFS(X$7=6," ",X$7=7," ",X$7=1,'CHAMPS NECESSAIRES'!$D$14,X$7=2,'CHAMPS NECESSAIRES'!$D$14,X$7=3,'CHAMPS NECESSAIRES'!$D$14,X$7=4,'CHAMPS NECESSAIRES'!$D$14,X$7=5,'CHAMPS NECESSAIRES'!$D$14)</f>
        <v>0.25000000000000006</v>
      </c>
      <c r="Y15" s="94" cm="1">
        <f t="array" ref="Y15">_xlfn.IFS(Y$7=6," ",Y$7=7," ",Y$7=1,'CHAMPS NECESSAIRES'!$D$14,Y$7=2,'CHAMPS NECESSAIRES'!$D$14,Y$7=3,'CHAMPS NECESSAIRES'!$D$14,Y$7=4,'CHAMPS NECESSAIRES'!$D$14,Y$7=5,'CHAMPS NECESSAIRES'!$D$14)</f>
        <v>0.25000000000000006</v>
      </c>
      <c r="Z15" s="94" cm="1">
        <f t="array" ref="Z15">_xlfn.IFS(Z$7=6," ",Z$7=7," ",Z$7=1,'CHAMPS NECESSAIRES'!$D$14,Z$7=2,'CHAMPS NECESSAIRES'!$D$14,Z$7=3,'CHAMPS NECESSAIRES'!$D$14,Z$7=4,'CHAMPS NECESSAIRES'!$D$14,Z$7=5,'CHAMPS NECESSAIRES'!$D$14)</f>
        <v>0.25000000000000006</v>
      </c>
      <c r="AA15" s="94" cm="1">
        <f t="array" ref="AA15">_xlfn.IFS(AA$7=6," ",AA$7=7," ",AA$7=1,'CHAMPS NECESSAIRES'!$D$14,AA$7=2,'CHAMPS NECESSAIRES'!$D$14,AA$7=3,'CHAMPS NECESSAIRES'!$D$14,AA$7=4,'CHAMPS NECESSAIRES'!$D$14,AA$7=5,'CHAMPS NECESSAIRES'!$D$14)</f>
        <v>0.25000000000000006</v>
      </c>
      <c r="AB15" s="94" t="str" cm="1">
        <f t="array" ref="AB15">_xlfn.IFS(AB$7=6," ",AB$7=7," ",AB$7=1,'CHAMPS NECESSAIRES'!$D$14,AB$7=2,'CHAMPS NECESSAIRES'!$D$14,AB$7=3,'CHAMPS NECESSAIRES'!$D$14,AB$7=4,'CHAMPS NECESSAIRES'!$D$14,AB$7=5,'CHAMPS NECESSAIRES'!$D$14)</f>
        <v xml:space="preserve"> </v>
      </c>
      <c r="AC15" s="94" t="str" cm="1">
        <f t="array" ref="AC15">_xlfn.IFS(AC$7=6," ",AC$7=7," ",AC$7=1,'CHAMPS NECESSAIRES'!$D$14,AC$7=2,'CHAMPS NECESSAIRES'!$D$14,AC$7=3,'CHAMPS NECESSAIRES'!$D$14,AC$7=4,'CHAMPS NECESSAIRES'!$D$14,AC$7=5,'CHAMPS NECESSAIRES'!$D$14)</f>
        <v xml:space="preserve"> </v>
      </c>
      <c r="AD15" s="94" cm="1">
        <f t="array" ref="AD15">_xlfn.IFS(AD$7=6," ",AD$7=7," ",AD$7=1,'CHAMPS NECESSAIRES'!$D$14,AD$7=2,'CHAMPS NECESSAIRES'!$D$14,AD$7=3,'CHAMPS NECESSAIRES'!$D$14,AD$7=4,'CHAMPS NECESSAIRES'!$D$14,AD$7=5,'CHAMPS NECESSAIRES'!$D$14)</f>
        <v>0.25000000000000006</v>
      </c>
      <c r="AE15" s="94" cm="1">
        <f t="array" ref="AE15">_xlfn.IFS(AE$7=6," ",AE$7=7," ",AE$7=1,'CHAMPS NECESSAIRES'!$D$14,AE$7=2,'CHAMPS NECESSAIRES'!$D$14,AE$7=3,'CHAMPS NECESSAIRES'!$D$14,AE$7=4,'CHAMPS NECESSAIRES'!$D$14,AE$7=5,'CHAMPS NECESSAIRES'!$D$14)</f>
        <v>0.25000000000000006</v>
      </c>
      <c r="AF15" s="94" cm="1">
        <f t="array" ref="AF15">_xlfn.IFS(AF$7=6," ",AF$7=7," ",AF$7=1,'CHAMPS NECESSAIRES'!$D$14,AF$7=2,'CHAMPS NECESSAIRES'!$D$14,AF$7=3,'CHAMPS NECESSAIRES'!$D$14,AF$7=4,'CHAMPS NECESSAIRES'!$D$14,AF$7=5,'CHAMPS NECESSAIRES'!$D$14)</f>
        <v>0.25000000000000006</v>
      </c>
      <c r="AG15" s="94" cm="1">
        <f t="array" ref="AG15">_xlfn.IFS(AG$7=6," ",AG$7=7," ",AG$7=1,'CHAMPS NECESSAIRES'!$D$14,AG$7=2,'CHAMPS NECESSAIRES'!$D$14,AG$7=3,'CHAMPS NECESSAIRES'!$D$14,AG$7=4,'CHAMPS NECESSAIRES'!$D$14,AG$7=5,'CHAMPS NECESSAIRES'!$D$14)</f>
        <v>0.25000000000000006</v>
      </c>
      <c r="AH15" s="94" cm="1">
        <f t="array" ref="AH15">_xlfn.IFS(AH$7=6," ",AH$7=7," ",AH$7=1,'CHAMPS NECESSAIRES'!$D$14,AH$7=2,'CHAMPS NECESSAIRES'!$D$14,AH$7=3,'CHAMPS NECESSAIRES'!$D$14,AH$7=4,'CHAMPS NECESSAIRES'!$D$14,AH$7=5,'CHAMPS NECESSAIRES'!$D$14)</f>
        <v>0.25000000000000006</v>
      </c>
      <c r="AI15" s="94" t="str" cm="1">
        <f t="array" ref="AI15">_xlfn.IFS(AI$7=6," ",AI$7=7," ",AI$7=1,'CHAMPS NECESSAIRES'!$D$14,AI$7=2,'CHAMPS NECESSAIRES'!$D$14,AI$7=3,'CHAMPS NECESSAIRES'!$D$14,AI$7=4,'CHAMPS NECESSAIRES'!$D$14,AI$7=5,'CHAMPS NECESSAIRES'!$D$14)</f>
        <v xml:space="preserve"> </v>
      </c>
      <c r="AJ15" s="94" t="str" cm="1">
        <f t="array" ref="AJ15">_xlfn.IFS(AJ$7=6," ",AJ$7=7," ",AJ$7=1,'CHAMPS NECESSAIRES'!$D$14,AJ$7=2,'CHAMPS NECESSAIRES'!$D$14,AJ$7=3,'CHAMPS NECESSAIRES'!$D$14,AJ$7=4,'CHAMPS NECESSAIRES'!$D$14,AJ$7=5,'CHAMPS NECESSAIRES'!$D$14)</f>
        <v xml:space="preserve"> </v>
      </c>
      <c r="AK15" s="4" t="e">
        <f t="shared" si="4"/>
        <v>#VALUE!</v>
      </c>
      <c r="AL15" s="5" t="e">
        <f t="shared" si="10"/>
        <v>#VALUE!</v>
      </c>
      <c r="AM15" s="26">
        <f t="shared" si="6"/>
        <v>5.0000000000000009</v>
      </c>
      <c r="AN15" s="27">
        <f t="shared" si="7"/>
        <v>1.2500000000000002</v>
      </c>
      <c r="AO15" s="28">
        <f t="shared" si="8"/>
        <v>30.000000000000007</v>
      </c>
      <c r="AP15" s="72">
        <f t="shared" si="9"/>
        <v>28.500000000000007</v>
      </c>
      <c r="AQ15" s="17">
        <f t="shared" si="3"/>
        <v>28</v>
      </c>
      <c r="AR15" s="18" t="s">
        <v>86</v>
      </c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53" ht="15.75" customHeight="1" x14ac:dyDescent="0.35">
      <c r="A16" s="32"/>
      <c r="B16" s="51" t="s">
        <v>85</v>
      </c>
      <c r="C16" s="15" t="s">
        <v>85</v>
      </c>
      <c r="D16" s="51" t="s">
        <v>57</v>
      </c>
      <c r="E16" s="51" t="s">
        <v>62</v>
      </c>
      <c r="F16" s="94" cm="1">
        <f t="array" ref="F16">_xlfn.IFS(F$7=6," ",F$7=7," ",F$7=1,'CHAMPS NECESSAIRES'!$D$14,F$7=2,'CHAMPS NECESSAIRES'!$D$14,F$7=3,'CHAMPS NECESSAIRES'!$D$14,F$7=4,'CHAMPS NECESSAIRES'!$D$14,F$7=5,'CHAMPS NECESSAIRES'!$D$14)</f>
        <v>0.25000000000000006</v>
      </c>
      <c r="G16" s="94" t="str" cm="1">
        <f t="array" ref="G16">_xlfn.IFS(G$7=6," ",G$7=7," ",G$7=1,'CHAMPS NECESSAIRES'!$D$14,G$7=2,'CHAMPS NECESSAIRES'!$D$14,G$7=3,'CHAMPS NECESSAIRES'!$D$14,G$7=4,'CHAMPS NECESSAIRES'!$D$14,G$7=5,'CHAMPS NECESSAIRES'!$D$14)</f>
        <v xml:space="preserve"> </v>
      </c>
      <c r="H16" s="94" t="str" cm="1">
        <f t="array" ref="H16">_xlfn.IFS(H$7=6," ",H$7=7," ",H$7=1,'CHAMPS NECESSAIRES'!$D$14,H$7=2,'CHAMPS NECESSAIRES'!$D$14,H$7=3,'CHAMPS NECESSAIRES'!$D$14,H$7=4,'CHAMPS NECESSAIRES'!$D$14,H$7=5,'CHAMPS NECESSAIRES'!$D$14)</f>
        <v xml:space="preserve"> </v>
      </c>
      <c r="I16" s="94" cm="1">
        <f t="array" ref="I16">_xlfn.IFS(I$7=6," ",I$7=7," ",I$7=1,'CHAMPS NECESSAIRES'!$D$14,I$7=2,'CHAMPS NECESSAIRES'!$D$14,I$7=3,'CHAMPS NECESSAIRES'!$D$14,I$7=4,'CHAMPS NECESSAIRES'!$D$14,I$7=5,'CHAMPS NECESSAIRES'!$D$14)</f>
        <v>0.25000000000000006</v>
      </c>
      <c r="J16" s="94" cm="1">
        <f t="array" ref="J16">_xlfn.IFS(J$7=6," ",J$7=7," ",J$7=1,'CHAMPS NECESSAIRES'!$D$14,J$7=2,'CHAMPS NECESSAIRES'!$D$14,J$7=3,'CHAMPS NECESSAIRES'!$D$14,J$7=4,'CHAMPS NECESSAIRES'!$D$14,J$7=5,'CHAMPS NECESSAIRES'!$D$14)</f>
        <v>0.25000000000000006</v>
      </c>
      <c r="K16" s="94" cm="1">
        <f t="array" ref="K16">_xlfn.IFS(K$7=6," ",K$7=7," ",K$7=1,'CHAMPS NECESSAIRES'!$D$14,K$7=2,'CHAMPS NECESSAIRES'!$D$14,K$7=3,'CHAMPS NECESSAIRES'!$D$14,K$7=4,'CHAMPS NECESSAIRES'!$D$14,K$7=5,'CHAMPS NECESSAIRES'!$D$14)</f>
        <v>0.25000000000000006</v>
      </c>
      <c r="L16" s="94" cm="1">
        <f t="array" ref="L16">_xlfn.IFS(L$7=6," ",L$7=7," ",L$7=1,'CHAMPS NECESSAIRES'!$D$14,L$7=2,'CHAMPS NECESSAIRES'!$D$14,L$7=3,'CHAMPS NECESSAIRES'!$D$14,L$7=4,'CHAMPS NECESSAIRES'!$D$14,L$7=5,'CHAMPS NECESSAIRES'!$D$14)</f>
        <v>0.25000000000000006</v>
      </c>
      <c r="M16" s="94" cm="1">
        <f t="array" ref="M16">_xlfn.IFS(M$7=6," ",M$7=7," ",M$7=1,'CHAMPS NECESSAIRES'!$D$14,M$7=2,'CHAMPS NECESSAIRES'!$D$14,M$7=3,'CHAMPS NECESSAIRES'!$D$14,M$7=4,'CHAMPS NECESSAIRES'!$D$14,M$7=5,'CHAMPS NECESSAIRES'!$D$14)</f>
        <v>0.25000000000000006</v>
      </c>
      <c r="N16" s="94" t="str" cm="1">
        <f t="array" ref="N16">_xlfn.IFS(N$7=6," ",N$7=7," ",N$7=1,'CHAMPS NECESSAIRES'!$D$14,N$7=2,'CHAMPS NECESSAIRES'!$D$14,N$7=3,'CHAMPS NECESSAIRES'!$D$14,N$7=4,'CHAMPS NECESSAIRES'!$D$14,N$7=5,'CHAMPS NECESSAIRES'!$D$14)</f>
        <v xml:space="preserve"> </v>
      </c>
      <c r="O16" s="94" t="str" cm="1">
        <f t="array" ref="O16">_xlfn.IFS(O$7=6," ",O$7=7," ",O$7=1,'CHAMPS NECESSAIRES'!$D$14,O$7=2,'CHAMPS NECESSAIRES'!$D$14,O$7=3,'CHAMPS NECESSAIRES'!$D$14,O$7=4,'CHAMPS NECESSAIRES'!$D$14,O$7=5,'CHAMPS NECESSAIRES'!$D$14)</f>
        <v xml:space="preserve"> </v>
      </c>
      <c r="P16" s="94" cm="1">
        <f t="array" ref="P16">_xlfn.IFS(P$7=6," ",P$7=7," ",P$7=1,'CHAMPS NECESSAIRES'!$D$14,P$7=2,'CHAMPS NECESSAIRES'!$D$14,P$7=3,'CHAMPS NECESSAIRES'!$D$14,P$7=4,'CHAMPS NECESSAIRES'!$D$14,P$7=5,'CHAMPS NECESSAIRES'!$D$14)</f>
        <v>0.25000000000000006</v>
      </c>
      <c r="Q16" s="94" cm="1">
        <f t="array" ref="Q16">_xlfn.IFS(Q$7=6," ",Q$7=7," ",Q$7=1,'CHAMPS NECESSAIRES'!$D$14,Q$7=2,'CHAMPS NECESSAIRES'!$D$14,Q$7=3,'CHAMPS NECESSAIRES'!$D$14,Q$7=4,'CHAMPS NECESSAIRES'!$D$14,Q$7=5,'CHAMPS NECESSAIRES'!$D$14)</f>
        <v>0.25000000000000006</v>
      </c>
      <c r="R16" s="94" cm="1">
        <f t="array" ref="R16">_xlfn.IFS(R$7=6," ",R$7=7," ",R$7=1,'CHAMPS NECESSAIRES'!$D$14,R$7=2,'CHAMPS NECESSAIRES'!$D$14,R$7=3,'CHAMPS NECESSAIRES'!$D$14,R$7=4,'CHAMPS NECESSAIRES'!$D$14,R$7=5,'CHAMPS NECESSAIRES'!$D$14)</f>
        <v>0.25000000000000006</v>
      </c>
      <c r="S16" s="94" cm="1">
        <f t="array" ref="S16">_xlfn.IFS(S$7=6," ",S$7=7," ",S$7=1,'CHAMPS NECESSAIRES'!$D$14,S$7=2,'CHAMPS NECESSAIRES'!$D$14,S$7=3,'CHAMPS NECESSAIRES'!$D$14,S$7=4,'CHAMPS NECESSAIRES'!$D$14,S$7=5,'CHAMPS NECESSAIRES'!$D$14)</f>
        <v>0.25000000000000006</v>
      </c>
      <c r="T16" s="94" cm="1">
        <f t="array" ref="T16">_xlfn.IFS(T$7=6," ",T$7=7," ",T$7=1,'CHAMPS NECESSAIRES'!$D$14,T$7=2,'CHAMPS NECESSAIRES'!$D$14,T$7=3,'CHAMPS NECESSAIRES'!$D$14,T$7=4,'CHAMPS NECESSAIRES'!$D$14,T$7=5,'CHAMPS NECESSAIRES'!$D$14)</f>
        <v>0.25000000000000006</v>
      </c>
      <c r="U16" s="94" t="str" cm="1">
        <f t="array" ref="U16">_xlfn.IFS(U$7=6," ",U$7=7," ",U$7=1,'CHAMPS NECESSAIRES'!$D$14,U$7=2,'CHAMPS NECESSAIRES'!$D$14,U$7=3,'CHAMPS NECESSAIRES'!$D$14,U$7=4,'CHAMPS NECESSAIRES'!$D$14,U$7=5,'CHAMPS NECESSAIRES'!$D$14)</f>
        <v xml:space="preserve"> </v>
      </c>
      <c r="V16" s="94" t="str" cm="1">
        <f t="array" ref="V16">_xlfn.IFS(V$7=6," ",V$7=7," ",V$7=1,'CHAMPS NECESSAIRES'!$D$14,V$7=2,'CHAMPS NECESSAIRES'!$D$14,V$7=3,'CHAMPS NECESSAIRES'!$D$14,V$7=4,'CHAMPS NECESSAIRES'!$D$14,V$7=5,'CHAMPS NECESSAIRES'!$D$14)</f>
        <v xml:space="preserve"> </v>
      </c>
      <c r="W16" s="94" cm="1">
        <f t="array" ref="W16">_xlfn.IFS(W$7=6," ",W$7=7," ",W$7=1,'CHAMPS NECESSAIRES'!$D$14,W$7=2,'CHAMPS NECESSAIRES'!$D$14,W$7=3,'CHAMPS NECESSAIRES'!$D$14,W$7=4,'CHAMPS NECESSAIRES'!$D$14,W$7=5,'CHAMPS NECESSAIRES'!$D$14)</f>
        <v>0.25000000000000006</v>
      </c>
      <c r="X16" s="94" cm="1">
        <f t="array" ref="X16">_xlfn.IFS(X$7=6," ",X$7=7," ",X$7=1,'CHAMPS NECESSAIRES'!$D$14,X$7=2,'CHAMPS NECESSAIRES'!$D$14,X$7=3,'CHAMPS NECESSAIRES'!$D$14,X$7=4,'CHAMPS NECESSAIRES'!$D$14,X$7=5,'CHAMPS NECESSAIRES'!$D$14)</f>
        <v>0.25000000000000006</v>
      </c>
      <c r="Y16" s="94" cm="1">
        <f t="array" ref="Y16">_xlfn.IFS(Y$7=6," ",Y$7=7," ",Y$7=1,'CHAMPS NECESSAIRES'!$D$14,Y$7=2,'CHAMPS NECESSAIRES'!$D$14,Y$7=3,'CHAMPS NECESSAIRES'!$D$14,Y$7=4,'CHAMPS NECESSAIRES'!$D$14,Y$7=5,'CHAMPS NECESSAIRES'!$D$14)</f>
        <v>0.25000000000000006</v>
      </c>
      <c r="Z16" s="94" cm="1">
        <f t="array" ref="Z16">_xlfn.IFS(Z$7=6," ",Z$7=7," ",Z$7=1,'CHAMPS NECESSAIRES'!$D$14,Z$7=2,'CHAMPS NECESSAIRES'!$D$14,Z$7=3,'CHAMPS NECESSAIRES'!$D$14,Z$7=4,'CHAMPS NECESSAIRES'!$D$14,Z$7=5,'CHAMPS NECESSAIRES'!$D$14)</f>
        <v>0.25000000000000006</v>
      </c>
      <c r="AA16" s="94" cm="1">
        <f t="array" ref="AA16">_xlfn.IFS(AA$7=6," ",AA$7=7," ",AA$7=1,'CHAMPS NECESSAIRES'!$D$14,AA$7=2,'CHAMPS NECESSAIRES'!$D$14,AA$7=3,'CHAMPS NECESSAIRES'!$D$14,AA$7=4,'CHAMPS NECESSAIRES'!$D$14,AA$7=5,'CHAMPS NECESSAIRES'!$D$14)</f>
        <v>0.25000000000000006</v>
      </c>
      <c r="AB16" s="94" t="str" cm="1">
        <f t="array" ref="AB16">_xlfn.IFS(AB$7=6," ",AB$7=7," ",AB$7=1,'CHAMPS NECESSAIRES'!$D$14,AB$7=2,'CHAMPS NECESSAIRES'!$D$14,AB$7=3,'CHAMPS NECESSAIRES'!$D$14,AB$7=4,'CHAMPS NECESSAIRES'!$D$14,AB$7=5,'CHAMPS NECESSAIRES'!$D$14)</f>
        <v xml:space="preserve"> </v>
      </c>
      <c r="AC16" s="94" t="str" cm="1">
        <f t="array" ref="AC16">_xlfn.IFS(AC$7=6," ",AC$7=7," ",AC$7=1,'CHAMPS NECESSAIRES'!$D$14,AC$7=2,'CHAMPS NECESSAIRES'!$D$14,AC$7=3,'CHAMPS NECESSAIRES'!$D$14,AC$7=4,'CHAMPS NECESSAIRES'!$D$14,AC$7=5,'CHAMPS NECESSAIRES'!$D$14)</f>
        <v xml:space="preserve"> </v>
      </c>
      <c r="AD16" s="94" cm="1">
        <f t="array" ref="AD16">_xlfn.IFS(AD$7=6," ",AD$7=7," ",AD$7=1,'CHAMPS NECESSAIRES'!$D$14,AD$7=2,'CHAMPS NECESSAIRES'!$D$14,AD$7=3,'CHAMPS NECESSAIRES'!$D$14,AD$7=4,'CHAMPS NECESSAIRES'!$D$14,AD$7=5,'CHAMPS NECESSAIRES'!$D$14)</f>
        <v>0.25000000000000006</v>
      </c>
      <c r="AE16" s="94" cm="1">
        <f t="array" ref="AE16">_xlfn.IFS(AE$7=6," ",AE$7=7," ",AE$7=1,'CHAMPS NECESSAIRES'!$D$14,AE$7=2,'CHAMPS NECESSAIRES'!$D$14,AE$7=3,'CHAMPS NECESSAIRES'!$D$14,AE$7=4,'CHAMPS NECESSAIRES'!$D$14,AE$7=5,'CHAMPS NECESSAIRES'!$D$14)</f>
        <v>0.25000000000000006</v>
      </c>
      <c r="AF16" s="94" cm="1">
        <f t="array" ref="AF16">_xlfn.IFS(AF$7=6," ",AF$7=7," ",AF$7=1,'CHAMPS NECESSAIRES'!$D$14,AF$7=2,'CHAMPS NECESSAIRES'!$D$14,AF$7=3,'CHAMPS NECESSAIRES'!$D$14,AF$7=4,'CHAMPS NECESSAIRES'!$D$14,AF$7=5,'CHAMPS NECESSAIRES'!$D$14)</f>
        <v>0.25000000000000006</v>
      </c>
      <c r="AG16" s="94" cm="1">
        <f t="array" ref="AG16">_xlfn.IFS(AG$7=6," ",AG$7=7," ",AG$7=1,'CHAMPS NECESSAIRES'!$D$14,AG$7=2,'CHAMPS NECESSAIRES'!$D$14,AG$7=3,'CHAMPS NECESSAIRES'!$D$14,AG$7=4,'CHAMPS NECESSAIRES'!$D$14,AG$7=5,'CHAMPS NECESSAIRES'!$D$14)</f>
        <v>0.25000000000000006</v>
      </c>
      <c r="AH16" s="94" cm="1">
        <f t="array" ref="AH16">_xlfn.IFS(AH$7=6," ",AH$7=7," ",AH$7=1,'CHAMPS NECESSAIRES'!$D$14,AH$7=2,'CHAMPS NECESSAIRES'!$D$14,AH$7=3,'CHAMPS NECESSAIRES'!$D$14,AH$7=4,'CHAMPS NECESSAIRES'!$D$14,AH$7=5,'CHAMPS NECESSAIRES'!$D$14)</f>
        <v>0.25000000000000006</v>
      </c>
      <c r="AI16" s="94" t="str" cm="1">
        <f t="array" ref="AI16">_xlfn.IFS(AI$7=6," ",AI$7=7," ",AI$7=1,'CHAMPS NECESSAIRES'!$D$14,AI$7=2,'CHAMPS NECESSAIRES'!$D$14,AI$7=3,'CHAMPS NECESSAIRES'!$D$14,AI$7=4,'CHAMPS NECESSAIRES'!$D$14,AI$7=5,'CHAMPS NECESSAIRES'!$D$14)</f>
        <v xml:space="preserve"> </v>
      </c>
      <c r="AJ16" s="94" t="str" cm="1">
        <f t="array" ref="AJ16">_xlfn.IFS(AJ$7=6," ",AJ$7=7," ",AJ$7=1,'CHAMPS NECESSAIRES'!$D$14,AJ$7=2,'CHAMPS NECESSAIRES'!$D$14,AJ$7=3,'CHAMPS NECESSAIRES'!$D$14,AJ$7=4,'CHAMPS NECESSAIRES'!$D$14,AJ$7=5,'CHAMPS NECESSAIRES'!$D$14)</f>
        <v xml:space="preserve"> </v>
      </c>
      <c r="AK16" s="4" t="e">
        <f t="shared" si="4"/>
        <v>#VALUE!</v>
      </c>
      <c r="AL16" s="5" t="e">
        <f t="shared" si="10"/>
        <v>#VALUE!</v>
      </c>
      <c r="AM16" s="26">
        <f t="shared" si="6"/>
        <v>5.2500000000000009</v>
      </c>
      <c r="AN16" s="27">
        <f t="shared" si="7"/>
        <v>1.3125000000000002</v>
      </c>
      <c r="AO16" s="28">
        <f t="shared" si="8"/>
        <v>31.500000000000007</v>
      </c>
      <c r="AP16" s="72">
        <f t="shared" si="9"/>
        <v>29.925000000000004</v>
      </c>
      <c r="AQ16" s="17">
        <f t="shared" si="3"/>
        <v>29</v>
      </c>
      <c r="AR16" s="18" t="s">
        <v>86</v>
      </c>
      <c r="AS16" s="32"/>
      <c r="AT16" s="32"/>
      <c r="AU16" s="32"/>
      <c r="AV16" s="32"/>
      <c r="AW16" s="32"/>
      <c r="AX16" s="32"/>
      <c r="AY16" s="32"/>
      <c r="AZ16" s="32"/>
      <c r="BA16" s="32"/>
    </row>
    <row r="17" spans="1:53" ht="15" thickBot="1" x14ac:dyDescent="0.4">
      <c r="A17" s="32"/>
      <c r="B17" s="52" t="s">
        <v>85</v>
      </c>
      <c r="C17" s="16" t="s">
        <v>85</v>
      </c>
      <c r="D17" s="52" t="s">
        <v>57</v>
      </c>
      <c r="E17" s="52" t="s">
        <v>62</v>
      </c>
      <c r="F17" s="94" cm="1">
        <f t="array" ref="F17">_xlfn.IFS(F$7=6," ",F$7=7," ",F$7=1,'CHAMPS NECESSAIRES'!$D$14,F$7=2,'CHAMPS NECESSAIRES'!$D$14,F$7=3,'CHAMPS NECESSAIRES'!$D$14,F$7=4,'CHAMPS NECESSAIRES'!$D$14,F$7=5,'CHAMPS NECESSAIRES'!$D$14)</f>
        <v>0.25000000000000006</v>
      </c>
      <c r="G17" s="94" t="str" cm="1">
        <f t="array" ref="G17">_xlfn.IFS(G$7=6," ",G$7=7," ",G$7=1,'CHAMPS NECESSAIRES'!$D$14,G$7=2,'CHAMPS NECESSAIRES'!$D$14,G$7=3,'CHAMPS NECESSAIRES'!$D$14,G$7=4,'CHAMPS NECESSAIRES'!$D$14,G$7=5,'CHAMPS NECESSAIRES'!$D$14)</f>
        <v xml:space="preserve"> </v>
      </c>
      <c r="H17" s="94" t="str" cm="1">
        <f t="array" ref="H17">_xlfn.IFS(H$7=6," ",H$7=7," ",H$7=1,'CHAMPS NECESSAIRES'!$D$14,H$7=2,'CHAMPS NECESSAIRES'!$D$14,H$7=3,'CHAMPS NECESSAIRES'!$D$14,H$7=4,'CHAMPS NECESSAIRES'!$D$14,H$7=5,'CHAMPS NECESSAIRES'!$D$14)</f>
        <v xml:space="preserve"> </v>
      </c>
      <c r="I17" s="94" cm="1">
        <f t="array" ref="I17">_xlfn.IFS(I$7=6," ",I$7=7," ",I$7=1,'CHAMPS NECESSAIRES'!$D$14,I$7=2,'CHAMPS NECESSAIRES'!$D$14,I$7=3,'CHAMPS NECESSAIRES'!$D$14,I$7=4,'CHAMPS NECESSAIRES'!$D$14,I$7=5,'CHAMPS NECESSAIRES'!$D$14)</f>
        <v>0.25000000000000006</v>
      </c>
      <c r="J17" s="94">
        <v>0</v>
      </c>
      <c r="K17" s="94" cm="1">
        <f t="array" ref="K17">_xlfn.IFS(K$7=6," ",K$7=7," ",K$7=1,'CHAMPS NECESSAIRES'!$D$14,K$7=2,'CHAMPS NECESSAIRES'!$D$14,K$7=3,'CHAMPS NECESSAIRES'!$D$14,K$7=4,'CHAMPS NECESSAIRES'!$D$14,K$7=5,'CHAMPS NECESSAIRES'!$D$14)</f>
        <v>0.25000000000000006</v>
      </c>
      <c r="L17" s="94" cm="1">
        <f t="array" ref="L17">_xlfn.IFS(L$7=6," ",L$7=7," ",L$7=1,'CHAMPS NECESSAIRES'!$D$14,L$7=2,'CHAMPS NECESSAIRES'!$D$14,L$7=3,'CHAMPS NECESSAIRES'!$D$14,L$7=4,'CHAMPS NECESSAIRES'!$D$14,L$7=5,'CHAMPS NECESSAIRES'!$D$14)</f>
        <v>0.25000000000000006</v>
      </c>
      <c r="M17" s="94" cm="1">
        <f t="array" ref="M17">_xlfn.IFS(M$7=6," ",M$7=7," ",M$7=1,'CHAMPS NECESSAIRES'!$D$14,M$7=2,'CHAMPS NECESSAIRES'!$D$14,M$7=3,'CHAMPS NECESSAIRES'!$D$14,M$7=4,'CHAMPS NECESSAIRES'!$D$14,M$7=5,'CHAMPS NECESSAIRES'!$D$14)</f>
        <v>0.25000000000000006</v>
      </c>
      <c r="N17" s="94" t="str" cm="1">
        <f t="array" ref="N17">_xlfn.IFS(N$7=6," ",N$7=7," ",N$7=1,'CHAMPS NECESSAIRES'!$D$14,N$7=2,'CHAMPS NECESSAIRES'!$D$14,N$7=3,'CHAMPS NECESSAIRES'!$D$14,N$7=4,'CHAMPS NECESSAIRES'!$D$14,N$7=5,'CHAMPS NECESSAIRES'!$D$14)</f>
        <v xml:space="preserve"> </v>
      </c>
      <c r="O17" s="94" t="str" cm="1">
        <f t="array" ref="O17">_xlfn.IFS(O$7=6," ",O$7=7," ",O$7=1,'CHAMPS NECESSAIRES'!$D$14,O$7=2,'CHAMPS NECESSAIRES'!$D$14,O$7=3,'CHAMPS NECESSAIRES'!$D$14,O$7=4,'CHAMPS NECESSAIRES'!$D$14,O$7=5,'CHAMPS NECESSAIRES'!$D$14)</f>
        <v xml:space="preserve"> </v>
      </c>
      <c r="P17" s="94" cm="1">
        <f t="array" ref="P17">_xlfn.IFS(P$7=6," ",P$7=7," ",P$7=1,'CHAMPS NECESSAIRES'!$D$14,P$7=2,'CHAMPS NECESSAIRES'!$D$14,P$7=3,'CHAMPS NECESSAIRES'!$D$14,P$7=4,'CHAMPS NECESSAIRES'!$D$14,P$7=5,'CHAMPS NECESSAIRES'!$D$14)</f>
        <v>0.25000000000000006</v>
      </c>
      <c r="Q17" s="94" cm="1">
        <f t="array" ref="Q17">_xlfn.IFS(Q$7=6," ",Q$7=7," ",Q$7=1,'CHAMPS NECESSAIRES'!$D$14,Q$7=2,'CHAMPS NECESSAIRES'!$D$14,Q$7=3,'CHAMPS NECESSAIRES'!$D$14,Q$7=4,'CHAMPS NECESSAIRES'!$D$14,Q$7=5,'CHAMPS NECESSAIRES'!$D$14)</f>
        <v>0.25000000000000006</v>
      </c>
      <c r="R17" s="94" cm="1">
        <f t="array" ref="R17">_xlfn.IFS(R$7=6," ",R$7=7," ",R$7=1,'CHAMPS NECESSAIRES'!$D$14,R$7=2,'CHAMPS NECESSAIRES'!$D$14,R$7=3,'CHAMPS NECESSAIRES'!$D$14,R$7=4,'CHAMPS NECESSAIRES'!$D$14,R$7=5,'CHAMPS NECESSAIRES'!$D$14)</f>
        <v>0.25000000000000006</v>
      </c>
      <c r="S17" s="94" cm="1">
        <f t="array" ref="S17">_xlfn.IFS(S$7=6," ",S$7=7," ",S$7=1,'CHAMPS NECESSAIRES'!$D$14,S$7=2,'CHAMPS NECESSAIRES'!$D$14,S$7=3,'CHAMPS NECESSAIRES'!$D$14,S$7=4,'CHAMPS NECESSAIRES'!$D$14,S$7=5,'CHAMPS NECESSAIRES'!$D$14)</f>
        <v>0.25000000000000006</v>
      </c>
      <c r="T17" s="94" cm="1">
        <f t="array" ref="T17">_xlfn.IFS(T$7=6," ",T$7=7," ",T$7=1,'CHAMPS NECESSAIRES'!$D$14,T$7=2,'CHAMPS NECESSAIRES'!$D$14,T$7=3,'CHAMPS NECESSAIRES'!$D$14,T$7=4,'CHAMPS NECESSAIRES'!$D$14,T$7=5,'CHAMPS NECESSAIRES'!$D$14)</f>
        <v>0.25000000000000006</v>
      </c>
      <c r="U17" s="94" t="str" cm="1">
        <f t="array" ref="U17">_xlfn.IFS(U$7=6," ",U$7=7," ",U$7=1,'CHAMPS NECESSAIRES'!$D$14,U$7=2,'CHAMPS NECESSAIRES'!$D$14,U$7=3,'CHAMPS NECESSAIRES'!$D$14,U$7=4,'CHAMPS NECESSAIRES'!$D$14,U$7=5,'CHAMPS NECESSAIRES'!$D$14)</f>
        <v xml:space="preserve"> </v>
      </c>
      <c r="V17" s="94" t="str" cm="1">
        <f t="array" ref="V17">_xlfn.IFS(V$7=6," ",V$7=7," ",V$7=1,'CHAMPS NECESSAIRES'!$D$14,V$7=2,'CHAMPS NECESSAIRES'!$D$14,V$7=3,'CHAMPS NECESSAIRES'!$D$14,V$7=4,'CHAMPS NECESSAIRES'!$D$14,V$7=5,'CHAMPS NECESSAIRES'!$D$14)</f>
        <v xml:space="preserve"> </v>
      </c>
      <c r="W17" s="94" cm="1">
        <f t="array" ref="W17">_xlfn.IFS(W$7=6," ",W$7=7," ",W$7=1,'CHAMPS NECESSAIRES'!$D$14,W$7=2,'CHAMPS NECESSAIRES'!$D$14,W$7=3,'CHAMPS NECESSAIRES'!$D$14,W$7=4,'CHAMPS NECESSAIRES'!$D$14,W$7=5,'CHAMPS NECESSAIRES'!$D$14)</f>
        <v>0.25000000000000006</v>
      </c>
      <c r="X17" s="94" cm="1">
        <f t="array" ref="X17">_xlfn.IFS(X$7=6," ",X$7=7," ",X$7=1,'CHAMPS NECESSAIRES'!$D$14,X$7=2,'CHAMPS NECESSAIRES'!$D$14,X$7=3,'CHAMPS NECESSAIRES'!$D$14,X$7=4,'CHAMPS NECESSAIRES'!$D$14,X$7=5,'CHAMPS NECESSAIRES'!$D$14)</f>
        <v>0.25000000000000006</v>
      </c>
      <c r="Y17" s="94" cm="1">
        <f t="array" ref="Y17">_xlfn.IFS(Y$7=6," ",Y$7=7," ",Y$7=1,'CHAMPS NECESSAIRES'!$D$14,Y$7=2,'CHAMPS NECESSAIRES'!$D$14,Y$7=3,'CHAMPS NECESSAIRES'!$D$14,Y$7=4,'CHAMPS NECESSAIRES'!$D$14,Y$7=5,'CHAMPS NECESSAIRES'!$D$14)</f>
        <v>0.25000000000000006</v>
      </c>
      <c r="Z17" s="94" cm="1">
        <f t="array" ref="Z17">_xlfn.IFS(Z$7=6," ",Z$7=7," ",Z$7=1,'CHAMPS NECESSAIRES'!$D$14,Z$7=2,'CHAMPS NECESSAIRES'!$D$14,Z$7=3,'CHAMPS NECESSAIRES'!$D$14,Z$7=4,'CHAMPS NECESSAIRES'!$D$14,Z$7=5,'CHAMPS NECESSAIRES'!$D$14)</f>
        <v>0.25000000000000006</v>
      </c>
      <c r="AA17" s="94" cm="1">
        <f t="array" ref="AA17">_xlfn.IFS(AA$7=6," ",AA$7=7," ",AA$7=1,'CHAMPS NECESSAIRES'!$D$14,AA$7=2,'CHAMPS NECESSAIRES'!$D$14,AA$7=3,'CHAMPS NECESSAIRES'!$D$14,AA$7=4,'CHAMPS NECESSAIRES'!$D$14,AA$7=5,'CHAMPS NECESSAIRES'!$D$14)</f>
        <v>0.25000000000000006</v>
      </c>
      <c r="AB17" s="94" t="str" cm="1">
        <f t="array" ref="AB17">_xlfn.IFS(AB$7=6," ",AB$7=7," ",AB$7=1,'CHAMPS NECESSAIRES'!$D$14,AB$7=2,'CHAMPS NECESSAIRES'!$D$14,AB$7=3,'CHAMPS NECESSAIRES'!$D$14,AB$7=4,'CHAMPS NECESSAIRES'!$D$14,AB$7=5,'CHAMPS NECESSAIRES'!$D$14)</f>
        <v xml:space="preserve"> </v>
      </c>
      <c r="AC17" s="94" t="str" cm="1">
        <f t="array" ref="AC17">_xlfn.IFS(AC$7=6," ",AC$7=7," ",AC$7=1,'CHAMPS NECESSAIRES'!$D$14,AC$7=2,'CHAMPS NECESSAIRES'!$D$14,AC$7=3,'CHAMPS NECESSAIRES'!$D$14,AC$7=4,'CHAMPS NECESSAIRES'!$D$14,AC$7=5,'CHAMPS NECESSAIRES'!$D$14)</f>
        <v xml:space="preserve"> </v>
      </c>
      <c r="AD17" s="94" cm="1">
        <f t="array" ref="AD17">_xlfn.IFS(AD$7=6," ",AD$7=7," ",AD$7=1,'CHAMPS NECESSAIRES'!$D$14,AD$7=2,'CHAMPS NECESSAIRES'!$D$14,AD$7=3,'CHAMPS NECESSAIRES'!$D$14,AD$7=4,'CHAMPS NECESSAIRES'!$D$14,AD$7=5,'CHAMPS NECESSAIRES'!$D$14)</f>
        <v>0.25000000000000006</v>
      </c>
      <c r="AE17" s="94" cm="1">
        <f t="array" ref="AE17">_xlfn.IFS(AE$7=6," ",AE$7=7," ",AE$7=1,'CHAMPS NECESSAIRES'!$D$14,AE$7=2,'CHAMPS NECESSAIRES'!$D$14,AE$7=3,'CHAMPS NECESSAIRES'!$D$14,AE$7=4,'CHAMPS NECESSAIRES'!$D$14,AE$7=5,'CHAMPS NECESSAIRES'!$D$14)</f>
        <v>0.25000000000000006</v>
      </c>
      <c r="AF17" s="94" cm="1">
        <f t="array" ref="AF17">_xlfn.IFS(AF$7=6," ",AF$7=7," ",AF$7=1,'CHAMPS NECESSAIRES'!$D$14,AF$7=2,'CHAMPS NECESSAIRES'!$D$14,AF$7=3,'CHAMPS NECESSAIRES'!$D$14,AF$7=4,'CHAMPS NECESSAIRES'!$D$14,AF$7=5,'CHAMPS NECESSAIRES'!$D$14)</f>
        <v>0.25000000000000006</v>
      </c>
      <c r="AG17" s="94" cm="1">
        <f t="array" ref="AG17">_xlfn.IFS(AG$7=6," ",AG$7=7," ",AG$7=1,'CHAMPS NECESSAIRES'!$D$14,AG$7=2,'CHAMPS NECESSAIRES'!$D$14,AG$7=3,'CHAMPS NECESSAIRES'!$D$14,AG$7=4,'CHAMPS NECESSAIRES'!$D$14,AG$7=5,'CHAMPS NECESSAIRES'!$D$14)</f>
        <v>0.25000000000000006</v>
      </c>
      <c r="AH17" s="94" cm="1">
        <f t="array" ref="AH17">_xlfn.IFS(AH$7=6," ",AH$7=7," ",AH$7=1,'CHAMPS NECESSAIRES'!$D$14,AH$7=2,'CHAMPS NECESSAIRES'!$D$14,AH$7=3,'CHAMPS NECESSAIRES'!$D$14,AH$7=4,'CHAMPS NECESSAIRES'!$D$14,AH$7=5,'CHAMPS NECESSAIRES'!$D$14)</f>
        <v>0.25000000000000006</v>
      </c>
      <c r="AI17" s="94" t="str" cm="1">
        <f t="array" ref="AI17">_xlfn.IFS(AI$7=6," ",AI$7=7," ",AI$7=1,'CHAMPS NECESSAIRES'!$D$14,AI$7=2,'CHAMPS NECESSAIRES'!$D$14,AI$7=3,'CHAMPS NECESSAIRES'!$D$14,AI$7=4,'CHAMPS NECESSAIRES'!$D$14,AI$7=5,'CHAMPS NECESSAIRES'!$D$14)</f>
        <v xml:space="preserve"> </v>
      </c>
      <c r="AJ17" s="94" t="str" cm="1">
        <f t="array" ref="AJ17">_xlfn.IFS(AJ$7=6," ",AJ$7=7," ",AJ$7=1,'CHAMPS NECESSAIRES'!$D$14,AJ$7=2,'CHAMPS NECESSAIRES'!$D$14,AJ$7=3,'CHAMPS NECESSAIRES'!$D$14,AJ$7=4,'CHAMPS NECESSAIRES'!$D$14,AJ$7=5,'CHAMPS NECESSAIRES'!$D$14)</f>
        <v xml:space="preserve"> </v>
      </c>
      <c r="AK17" s="4" t="e">
        <f t="shared" si="4"/>
        <v>#VALUE!</v>
      </c>
      <c r="AL17" s="5" t="e">
        <f t="shared" si="10"/>
        <v>#VALUE!</v>
      </c>
      <c r="AM17" s="29">
        <f t="shared" si="6"/>
        <v>5.0000000000000009</v>
      </c>
      <c r="AN17" s="30">
        <f t="shared" si="7"/>
        <v>1.2500000000000002</v>
      </c>
      <c r="AO17" s="31">
        <f t="shared" si="8"/>
        <v>30.000000000000007</v>
      </c>
      <c r="AP17" s="73">
        <f t="shared" si="9"/>
        <v>28.500000000000007</v>
      </c>
      <c r="AQ17" s="19">
        <f t="shared" si="3"/>
        <v>28</v>
      </c>
      <c r="AR17" s="20" t="s">
        <v>86</v>
      </c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53" x14ac:dyDescent="0.35">
      <c r="A18" s="32"/>
      <c r="B18" s="32"/>
      <c r="C18" s="32"/>
      <c r="D18" s="32"/>
      <c r="E18" s="3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63"/>
      <c r="AN18" s="63"/>
      <c r="AO18" s="63"/>
      <c r="AP18" s="63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1:53" x14ac:dyDescent="0.35">
      <c r="A19" s="32"/>
      <c r="B19" s="32"/>
      <c r="C19" s="32"/>
      <c r="D19" s="32"/>
      <c r="E19" s="38"/>
      <c r="F19" s="62"/>
      <c r="G19" s="62"/>
      <c r="H19" s="62"/>
      <c r="I19" s="64"/>
      <c r="J19" s="62"/>
      <c r="K19" s="62"/>
      <c r="L19" s="87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63"/>
      <c r="AN19" s="63"/>
      <c r="AO19" s="63"/>
      <c r="AP19" s="63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53" x14ac:dyDescent="0.35">
      <c r="A20" s="32"/>
      <c r="B20" s="32"/>
      <c r="C20" s="32"/>
      <c r="D20" s="32"/>
      <c r="E20" s="38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63"/>
      <c r="AN20" s="63"/>
      <c r="AO20" s="63"/>
      <c r="AP20" s="63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x14ac:dyDescent="0.35">
      <c r="A21" s="32"/>
      <c r="B21" s="32"/>
      <c r="C21" s="32"/>
      <c r="D21" s="32"/>
      <c r="E21" s="38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63"/>
      <c r="AN21" s="63"/>
      <c r="AO21" s="63"/>
      <c r="AP21" s="63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</row>
    <row r="22" spans="1:53" x14ac:dyDescent="0.35">
      <c r="A22" s="32"/>
      <c r="B22" s="32"/>
      <c r="C22" s="32"/>
      <c r="D22" s="32"/>
      <c r="E22" s="38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63"/>
      <c r="AN22" s="63"/>
      <c r="AO22" s="63"/>
      <c r="AP22" s="63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</row>
    <row r="23" spans="1:53" x14ac:dyDescent="0.35">
      <c r="A23" s="32"/>
      <c r="B23" s="32"/>
      <c r="C23" s="32"/>
      <c r="D23" s="32"/>
      <c r="E23" s="3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63"/>
      <c r="AN23" s="63"/>
      <c r="AO23" s="63"/>
      <c r="AP23" s="63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</row>
    <row r="24" spans="1:53" x14ac:dyDescent="0.35">
      <c r="A24" s="32"/>
      <c r="B24" s="32"/>
      <c r="C24" s="32"/>
      <c r="D24" s="32"/>
      <c r="E24" s="38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63"/>
      <c r="AN24" s="63"/>
      <c r="AO24" s="63"/>
      <c r="AP24" s="63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</row>
    <row r="25" spans="1:53" x14ac:dyDescent="0.35">
      <c r="A25" s="32"/>
      <c r="B25" s="32"/>
      <c r="C25" s="32"/>
      <c r="D25" s="32"/>
      <c r="E25" s="38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63"/>
      <c r="AN25" s="63"/>
      <c r="AO25" s="63"/>
      <c r="AP25" s="63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</row>
    <row r="26" spans="1:53" x14ac:dyDescent="0.35">
      <c r="A26" s="32"/>
      <c r="B26" s="32"/>
      <c r="C26" s="32"/>
      <c r="D26" s="32"/>
      <c r="E26" s="38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63"/>
      <c r="AN26" s="63"/>
      <c r="AO26" s="63"/>
      <c r="AP26" s="63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</row>
    <row r="27" spans="1:53" x14ac:dyDescent="0.35">
      <c r="A27" s="32"/>
      <c r="B27" s="32"/>
      <c r="C27" s="32"/>
      <c r="D27" s="32"/>
      <c r="E27" s="38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63"/>
      <c r="AN27" s="63"/>
      <c r="AO27" s="63"/>
      <c r="AP27" s="63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</row>
    <row r="28" spans="1:53" x14ac:dyDescent="0.35">
      <c r="A28" s="32"/>
      <c r="B28" s="32"/>
      <c r="C28" s="32"/>
      <c r="D28" s="32"/>
      <c r="E28" s="38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63"/>
      <c r="AN28" s="63"/>
      <c r="AO28" s="63"/>
      <c r="AP28" s="63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</row>
    <row r="29" spans="1:53" x14ac:dyDescent="0.35">
      <c r="A29" s="32"/>
      <c r="B29" s="32"/>
      <c r="C29" s="32"/>
      <c r="D29" s="32"/>
      <c r="E29" s="38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63"/>
      <c r="AN29" s="63"/>
      <c r="AO29" s="63"/>
      <c r="AP29" s="63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</row>
    <row r="30" spans="1:53" x14ac:dyDescent="0.35">
      <c r="A30" s="32"/>
      <c r="B30" s="32"/>
      <c r="C30" s="32"/>
      <c r="D30" s="32"/>
      <c r="E30" s="38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63"/>
      <c r="AN30" s="63"/>
      <c r="AO30" s="63"/>
      <c r="AP30" s="63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x14ac:dyDescent="0.35">
      <c r="A31" s="32"/>
      <c r="B31" s="32"/>
      <c r="C31" s="32"/>
      <c r="D31" s="32"/>
      <c r="E31" s="3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63"/>
      <c r="AN31" s="63"/>
      <c r="AO31" s="63"/>
      <c r="AP31" s="63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x14ac:dyDescent="0.35">
      <c r="A32" s="32"/>
      <c r="B32" s="32"/>
      <c r="C32" s="32"/>
      <c r="D32" s="32"/>
      <c r="E32" s="3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63"/>
      <c r="AN32" s="63"/>
      <c r="AO32" s="63"/>
      <c r="AP32" s="63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x14ac:dyDescent="0.35">
      <c r="A33" s="32"/>
      <c r="B33" s="32"/>
      <c r="C33" s="32"/>
      <c r="D33" s="32"/>
      <c r="E33" s="38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63"/>
      <c r="AN33" s="63"/>
      <c r="AO33" s="63"/>
      <c r="AP33" s="63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x14ac:dyDescent="0.35">
      <c r="A34" s="32"/>
      <c r="B34" s="32"/>
      <c r="C34" s="32"/>
      <c r="D34" s="32"/>
      <c r="E34" s="38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63"/>
      <c r="AN34" s="63"/>
      <c r="AO34" s="63"/>
      <c r="AP34" s="63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</row>
    <row r="35" spans="1:53" x14ac:dyDescent="0.35">
      <c r="A35" s="32"/>
      <c r="B35" s="32"/>
      <c r="C35" s="32"/>
      <c r="D35" s="32"/>
      <c r="E35" s="38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63"/>
      <c r="AN35" s="63"/>
      <c r="AO35" s="63"/>
      <c r="AP35" s="63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</row>
    <row r="36" spans="1:53" x14ac:dyDescent="0.35">
      <c r="A36" s="32"/>
      <c r="B36" s="32"/>
      <c r="C36" s="32"/>
      <c r="D36" s="32"/>
      <c r="E36" s="38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63"/>
      <c r="AN36" s="63"/>
      <c r="AO36" s="63"/>
      <c r="AP36" s="63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</row>
    <row r="37" spans="1:53" x14ac:dyDescent="0.35">
      <c r="A37" s="32"/>
      <c r="B37" s="32"/>
      <c r="C37" s="32"/>
      <c r="D37" s="32"/>
      <c r="E37" s="38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63"/>
      <c r="AN37" s="63"/>
      <c r="AO37" s="63"/>
      <c r="AP37" s="63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:53" x14ac:dyDescent="0.35">
      <c r="A38" s="32"/>
      <c r="B38" s="32"/>
      <c r="C38" s="32"/>
      <c r="D38" s="32"/>
      <c r="E38" s="38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63"/>
      <c r="AN38" s="63"/>
      <c r="AO38" s="63"/>
      <c r="AP38" s="63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3" x14ac:dyDescent="0.35">
      <c r="A39" s="32"/>
      <c r="B39" s="32"/>
      <c r="C39" s="32"/>
      <c r="D39" s="32"/>
      <c r="E39" s="38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63"/>
      <c r="AN39" s="63"/>
      <c r="AO39" s="63"/>
      <c r="AP39" s="63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1:53" x14ac:dyDescent="0.35">
      <c r="A40" s="32"/>
      <c r="B40" s="32"/>
      <c r="C40" s="32"/>
      <c r="D40" s="32"/>
      <c r="E40" s="38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63"/>
      <c r="AN40" s="63"/>
      <c r="AO40" s="63"/>
      <c r="AP40" s="63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</row>
    <row r="41" spans="1:53" x14ac:dyDescent="0.35">
      <c r="A41" s="32"/>
      <c r="B41" s="32"/>
      <c r="C41" s="32"/>
      <c r="D41" s="32"/>
      <c r="E41" s="38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63"/>
      <c r="AN41" s="63"/>
      <c r="AO41" s="63"/>
      <c r="AP41" s="63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</row>
    <row r="42" spans="1:53" x14ac:dyDescent="0.35">
      <c r="A42" s="32"/>
      <c r="B42" s="32"/>
      <c r="C42" s="32"/>
      <c r="D42" s="32"/>
      <c r="E42" s="38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63"/>
      <c r="AN42" s="63"/>
      <c r="AO42" s="63"/>
      <c r="AP42" s="63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3" x14ac:dyDescent="0.35">
      <c r="A43" s="32"/>
      <c r="B43" s="32"/>
      <c r="C43" s="32"/>
      <c r="D43" s="32"/>
      <c r="E43" s="38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63"/>
      <c r="AN43" s="63"/>
      <c r="AO43" s="63"/>
      <c r="AP43" s="63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</row>
    <row r="44" spans="1:53" x14ac:dyDescent="0.35">
      <c r="A44" s="32"/>
      <c r="B44" s="32"/>
      <c r="C44" s="32"/>
      <c r="D44" s="32"/>
      <c r="E44" s="38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63"/>
      <c r="AN44" s="63"/>
      <c r="AO44" s="63"/>
      <c r="AP44" s="63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</row>
    <row r="45" spans="1:53" x14ac:dyDescent="0.35">
      <c r="A45" s="32"/>
      <c r="B45" s="32"/>
      <c r="C45" s="32"/>
      <c r="D45" s="32"/>
      <c r="E45" s="38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63"/>
      <c r="AN45" s="63"/>
      <c r="AO45" s="63"/>
      <c r="AP45" s="63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46" spans="1:53" x14ac:dyDescent="0.35">
      <c r="A46" s="32"/>
      <c r="B46" s="32"/>
      <c r="C46" s="32"/>
      <c r="D46" s="32"/>
      <c r="E46" s="38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63"/>
      <c r="AN46" s="63"/>
      <c r="AO46" s="63"/>
      <c r="AP46" s="63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</row>
  </sheetData>
  <mergeCells count="19">
    <mergeCell ref="B6:C6"/>
    <mergeCell ref="F6:AJ6"/>
    <mergeCell ref="AN6:AQ7"/>
    <mergeCell ref="AQ8:AR8"/>
    <mergeCell ref="AK3:AK5"/>
    <mergeCell ref="AL3:AL5"/>
    <mergeCell ref="B4:C4"/>
    <mergeCell ref="AM4:AN4"/>
    <mergeCell ref="B5:C5"/>
    <mergeCell ref="AM5:AN5"/>
    <mergeCell ref="B1:C1"/>
    <mergeCell ref="D1:E1"/>
    <mergeCell ref="D2:E2"/>
    <mergeCell ref="F2:AJ2"/>
    <mergeCell ref="B3:C3"/>
    <mergeCell ref="F3:J3"/>
    <mergeCell ref="M3:Q3"/>
    <mergeCell ref="T3:X3"/>
    <mergeCell ref="AA3:AJ3"/>
  </mergeCells>
  <conditionalFormatting sqref="F9:AJ17">
    <cfRule type="containsBlanks" dxfId="27" priority="1">
      <formula>LEN(TRIM(F9))=0</formula>
    </cfRule>
    <cfRule type="expression" dxfId="26" priority="3">
      <formula>SI+$F$7:$AJ$7=6</formula>
    </cfRule>
  </conditionalFormatting>
  <conditionalFormatting sqref="F7">
    <cfRule type="cellIs" dxfId="25" priority="7" operator="equal">
      <formula>6</formula>
    </cfRule>
    <cfRule type="cellIs" dxfId="24" priority="9" operator="equal">
      <formula>"6;7"</formula>
    </cfRule>
  </conditionalFormatting>
  <conditionalFormatting sqref="L19">
    <cfRule type="containsText" dxfId="23" priority="8" operator="containsText" text="6;7">
      <formula>NOT(ISERROR(SEARCH("6;7",L19)))</formula>
    </cfRule>
  </conditionalFormatting>
  <conditionalFormatting sqref="G7:AJ7">
    <cfRule type="cellIs" dxfId="22" priority="5" operator="equal">
      <formula>6</formula>
    </cfRule>
    <cfRule type="cellIs" priority="6" operator="equal">
      <formula>"6;7"</formula>
    </cfRule>
  </conditionalFormatting>
  <conditionalFormatting sqref="F7:AJ7">
    <cfRule type="cellIs" dxfId="21" priority="4" operator="equal">
      <formula>7</formula>
    </cfRule>
  </conditionalFormatting>
  <conditionalFormatting sqref="F8">
    <cfRule type="expression" priority="2">
      <formula>$F$7:$AJ$7=6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>
                <anchor moveWithCells="1">
                  <from>
                    <xdr:col>1</xdr:col>
                    <xdr:colOff>654050</xdr:colOff>
                    <xdr:row>1</xdr:row>
                    <xdr:rowOff>50800</xdr:rowOff>
                  </from>
                  <to>
                    <xdr:col>2</xdr:col>
                    <xdr:colOff>552450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Drop Down 2">
              <controlPr defaultSize="0" autoLine="0" autoPict="0">
                <anchor moveWithCells="1">
                  <from>
                    <xdr:col>3</xdr:col>
                    <xdr:colOff>641350</xdr:colOff>
                    <xdr:row>1</xdr:row>
                    <xdr:rowOff>31750</xdr:rowOff>
                  </from>
                  <to>
                    <xdr:col>4</xdr:col>
                    <xdr:colOff>615950</xdr:colOff>
                    <xdr:row>1</xdr:row>
                    <xdr:rowOff>355600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64AFBD2-B887-4A93-8CE0-A58EDF5FC60A}">
          <x14:formula1>
            <xm:f>'CHAMPS NECESSAIRES'!$D$5:$G$5</xm:f>
          </x14:formula1>
          <xm:sqref>D9:D1048576</xm:sqref>
        </x14:dataValidation>
        <x14:dataValidation type="list" allowBlank="1" showInputMessage="1" showErrorMessage="1" xr:uid="{6E5711ED-FA85-488E-8BD9-F29976AAFB70}">
          <x14:formula1>
            <xm:f>'CHAMPS NECESSAIRES'!$D$6:$F$6</xm:f>
          </x14:formula1>
          <xm:sqref>E9:E17</xm:sqref>
        </x14:dataValidation>
        <x14:dataValidation type="time" allowBlank="1" showInputMessage="1" showErrorMessage="1" xr:uid="{52DAACF0-A5DE-4814-A1B2-ED1EB6752D75}">
          <x14:formula1>
            <xm:f>0</xm:f>
          </x14:formula1>
          <x14:formula2>
            <xm:f>'CHAMPS NECESSAIRES'!XED6</xm:f>
          </x14:formula2>
          <xm:sqref>F9:AJ17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47722-8898-41C6-B20F-4C2AF5640C86}">
  <dimension ref="A1:BA46"/>
  <sheetViews>
    <sheetView topLeftCell="I1" zoomScale="84" zoomScaleNormal="84" workbookViewId="0">
      <selection activeCell="B2" sqref="B2"/>
    </sheetView>
  </sheetViews>
  <sheetFormatPr baseColWidth="10" defaultColWidth="11.453125" defaultRowHeight="14.5" x14ac:dyDescent="0.35"/>
  <cols>
    <col min="2" max="2" width="16.54296875" customWidth="1"/>
    <col min="3" max="3" width="16.81640625" customWidth="1"/>
    <col min="4" max="4" width="17.7265625" customWidth="1"/>
    <col min="5" max="5" width="18.26953125" style="47" customWidth="1"/>
    <col min="6" max="23" width="4.7265625" style="1" customWidth="1"/>
    <col min="24" max="36" width="4.7265625" customWidth="1"/>
    <col min="37" max="38" width="11.453125" hidden="1" customWidth="1"/>
    <col min="39" max="39" width="11" style="21" customWidth="1"/>
    <col min="40" max="40" width="11.453125" style="21"/>
    <col min="41" max="41" width="11.453125" style="21" hidden="1" customWidth="1"/>
    <col min="42" max="42" width="9.08984375" style="21" customWidth="1"/>
    <col min="43" max="43" width="6.1796875" customWidth="1"/>
    <col min="44" max="44" width="13.453125" bestFit="1" customWidth="1"/>
  </cols>
  <sheetData>
    <row r="1" spans="1:53" ht="15" thickBot="1" x14ac:dyDescent="0.4">
      <c r="A1" s="32"/>
      <c r="B1" s="164" t="s">
        <v>104</v>
      </c>
      <c r="C1" s="165"/>
      <c r="D1" s="165" t="s">
        <v>105</v>
      </c>
      <c r="E1" s="166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7"/>
      <c r="AL1" s="57"/>
      <c r="AM1" s="58"/>
      <c r="AN1" s="58"/>
      <c r="AO1" s="58"/>
      <c r="AP1" s="58"/>
      <c r="AQ1" s="57"/>
      <c r="AR1" s="57"/>
      <c r="AS1" s="32"/>
      <c r="AT1" s="32"/>
      <c r="AU1" s="32"/>
      <c r="AV1" s="32"/>
      <c r="AW1" s="32"/>
      <c r="AX1" s="32"/>
      <c r="AY1" s="32"/>
      <c r="AZ1" s="32"/>
      <c r="BA1" s="32"/>
    </row>
    <row r="2" spans="1:53" ht="30.75" customHeight="1" thickBot="1" x14ac:dyDescent="0.6">
      <c r="A2" s="32"/>
      <c r="B2" s="97">
        <v>10</v>
      </c>
      <c r="C2" s="96">
        <v>2</v>
      </c>
      <c r="D2" s="167">
        <v>2</v>
      </c>
      <c r="E2" s="168"/>
      <c r="F2" s="169" t="s">
        <v>95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59"/>
      <c r="AL2" s="59"/>
      <c r="AM2" s="60"/>
      <c r="AN2" s="60"/>
      <c r="AO2" s="60"/>
      <c r="AP2" s="60"/>
      <c r="AQ2" s="59"/>
      <c r="AR2" s="59"/>
      <c r="AS2" s="32"/>
      <c r="AT2" s="32"/>
      <c r="AU2" s="32"/>
      <c r="AV2" s="32"/>
      <c r="AW2" s="32"/>
      <c r="AX2" s="32"/>
      <c r="AY2" s="32"/>
      <c r="AZ2" s="32"/>
      <c r="BA2" s="32"/>
    </row>
    <row r="3" spans="1:53" ht="15" thickBot="1" x14ac:dyDescent="0.4">
      <c r="A3" s="32"/>
      <c r="B3" s="171" t="s">
        <v>96</v>
      </c>
      <c r="C3" s="172"/>
      <c r="D3" s="8">
        <f>'CHAMPS NECESSAIRES'!D7</f>
        <v>0.05</v>
      </c>
      <c r="E3" s="100"/>
      <c r="F3" s="173"/>
      <c r="G3" s="174"/>
      <c r="H3" s="174"/>
      <c r="I3" s="174"/>
      <c r="J3" s="174"/>
      <c r="K3" s="102"/>
      <c r="L3" s="102"/>
      <c r="M3" s="174"/>
      <c r="N3" s="174"/>
      <c r="O3" s="174"/>
      <c r="P3" s="174"/>
      <c r="Q3" s="174"/>
      <c r="R3" s="102"/>
      <c r="S3" s="102"/>
      <c r="T3" s="174"/>
      <c r="U3" s="174"/>
      <c r="V3" s="174"/>
      <c r="W3" s="174"/>
      <c r="X3" s="174"/>
      <c r="Y3" s="102"/>
      <c r="Z3" s="102"/>
      <c r="AA3" s="175"/>
      <c r="AB3" s="175"/>
      <c r="AC3" s="175"/>
      <c r="AD3" s="175"/>
      <c r="AE3" s="175"/>
      <c r="AF3" s="175"/>
      <c r="AG3" s="175"/>
      <c r="AH3" s="175"/>
      <c r="AI3" s="175"/>
      <c r="AJ3" s="176"/>
      <c r="AK3" s="186" t="s">
        <v>75</v>
      </c>
      <c r="AL3" s="187"/>
      <c r="AM3" s="61"/>
      <c r="AN3" s="61"/>
      <c r="AO3" s="61"/>
      <c r="AP3" s="61"/>
      <c r="AQ3" s="33"/>
      <c r="AR3" s="33"/>
      <c r="AS3" s="32"/>
      <c r="AT3" s="32"/>
      <c r="AU3" s="32"/>
      <c r="AV3" s="32"/>
      <c r="AW3" s="32"/>
      <c r="AX3" s="32"/>
      <c r="AY3" s="32"/>
      <c r="AZ3" s="32"/>
      <c r="BA3" s="32"/>
    </row>
    <row r="4" spans="1:53" ht="15" thickBot="1" x14ac:dyDescent="0.4">
      <c r="A4" s="32"/>
      <c r="B4" s="188" t="s">
        <v>65</v>
      </c>
      <c r="C4" s="189"/>
      <c r="D4" s="9">
        <f>AVERAGE(F4:AJ4)</f>
        <v>6.387096774193548</v>
      </c>
      <c r="E4" s="46"/>
      <c r="F4" s="11">
        <f t="shared" ref="F4:AJ4" si="0">COUNTIF(F9:F17,"&gt;0")</f>
        <v>0</v>
      </c>
      <c r="G4" s="6">
        <f t="shared" si="0"/>
        <v>9</v>
      </c>
      <c r="H4" s="6">
        <f t="shared" si="0"/>
        <v>9</v>
      </c>
      <c r="I4" s="6">
        <f t="shared" si="0"/>
        <v>9</v>
      </c>
      <c r="J4" s="6">
        <f t="shared" si="0"/>
        <v>9</v>
      </c>
      <c r="K4" s="6">
        <f t="shared" si="0"/>
        <v>9</v>
      </c>
      <c r="L4" s="84">
        <f t="shared" si="0"/>
        <v>0</v>
      </c>
      <c r="M4" s="84">
        <f t="shared" si="0"/>
        <v>0</v>
      </c>
      <c r="N4" s="6">
        <f t="shared" si="0"/>
        <v>9</v>
      </c>
      <c r="O4" s="6">
        <f t="shared" si="0"/>
        <v>9</v>
      </c>
      <c r="P4" s="6">
        <f t="shared" si="0"/>
        <v>9</v>
      </c>
      <c r="Q4" s="84">
        <f t="shared" si="0"/>
        <v>9</v>
      </c>
      <c r="R4" s="6">
        <f t="shared" si="0"/>
        <v>9</v>
      </c>
      <c r="S4" s="84">
        <f t="shared" si="0"/>
        <v>0</v>
      </c>
      <c r="T4" s="84">
        <f t="shared" si="0"/>
        <v>0</v>
      </c>
      <c r="U4" s="6">
        <f t="shared" si="0"/>
        <v>9</v>
      </c>
      <c r="V4" s="6">
        <f t="shared" si="0"/>
        <v>9</v>
      </c>
      <c r="W4" s="6">
        <f t="shared" si="0"/>
        <v>9</v>
      </c>
      <c r="X4" s="84">
        <f t="shared" si="0"/>
        <v>9</v>
      </c>
      <c r="Y4" s="6">
        <f t="shared" si="0"/>
        <v>9</v>
      </c>
      <c r="Z4" s="6">
        <f t="shared" si="0"/>
        <v>0</v>
      </c>
      <c r="AA4" s="6">
        <f t="shared" si="0"/>
        <v>0</v>
      </c>
      <c r="AB4" s="6">
        <f t="shared" si="0"/>
        <v>9</v>
      </c>
      <c r="AC4" s="6">
        <f t="shared" si="0"/>
        <v>9</v>
      </c>
      <c r="AD4" s="6">
        <f t="shared" si="0"/>
        <v>9</v>
      </c>
      <c r="AE4" s="6">
        <f t="shared" si="0"/>
        <v>9</v>
      </c>
      <c r="AF4" s="6">
        <f t="shared" si="0"/>
        <v>9</v>
      </c>
      <c r="AG4" s="6">
        <f t="shared" si="0"/>
        <v>0</v>
      </c>
      <c r="AH4" s="6">
        <f t="shared" si="0"/>
        <v>0</v>
      </c>
      <c r="AI4" s="6">
        <f t="shared" si="0"/>
        <v>9</v>
      </c>
      <c r="AJ4" s="7">
        <f t="shared" si="0"/>
        <v>9</v>
      </c>
      <c r="AK4" s="186"/>
      <c r="AL4" s="187"/>
      <c r="AM4" s="190" t="s">
        <v>94</v>
      </c>
      <c r="AN4" s="190"/>
      <c r="AO4" s="22"/>
      <c r="AP4" s="61"/>
      <c r="AQ4" s="33"/>
      <c r="AR4" s="33"/>
      <c r="AS4" s="32"/>
      <c r="AT4" s="32"/>
      <c r="AU4" s="32"/>
      <c r="AV4" s="32"/>
      <c r="AW4" s="32"/>
      <c r="AX4" s="32"/>
      <c r="AY4" s="32"/>
      <c r="AZ4" s="32"/>
      <c r="BA4" s="32"/>
    </row>
    <row r="5" spans="1:53" ht="15" thickBot="1" x14ac:dyDescent="0.4">
      <c r="A5" s="32"/>
      <c r="B5" s="191" t="s">
        <v>76</v>
      </c>
      <c r="C5" s="192"/>
      <c r="D5" s="10">
        <f>AVERAGE(F5:AJ5)</f>
        <v>1.5967741935483872</v>
      </c>
      <c r="E5" s="46"/>
      <c r="F5" s="12">
        <f t="shared" ref="F5:AJ5" si="1">SUM(F9:F17)</f>
        <v>0</v>
      </c>
      <c r="G5" s="13">
        <f t="shared" si="1"/>
        <v>2.2500000000000004</v>
      </c>
      <c r="H5" s="13">
        <f t="shared" si="1"/>
        <v>2.2500000000000004</v>
      </c>
      <c r="I5" s="13">
        <f t="shared" si="1"/>
        <v>2.2500000000000004</v>
      </c>
      <c r="J5" s="13">
        <f t="shared" si="1"/>
        <v>2.2500000000000004</v>
      </c>
      <c r="K5" s="13">
        <f t="shared" si="1"/>
        <v>2.2500000000000004</v>
      </c>
      <c r="L5" s="13">
        <f t="shared" si="1"/>
        <v>0</v>
      </c>
      <c r="M5" s="13">
        <f t="shared" si="1"/>
        <v>0</v>
      </c>
      <c r="N5" s="13">
        <f t="shared" si="1"/>
        <v>2.2500000000000004</v>
      </c>
      <c r="O5" s="13">
        <f t="shared" si="1"/>
        <v>2.2500000000000004</v>
      </c>
      <c r="P5" s="13">
        <f t="shared" si="1"/>
        <v>2.2500000000000004</v>
      </c>
      <c r="Q5" s="13">
        <f t="shared" si="1"/>
        <v>2.2500000000000004</v>
      </c>
      <c r="R5" s="13">
        <f t="shared" si="1"/>
        <v>2.2500000000000004</v>
      </c>
      <c r="S5" s="13">
        <f t="shared" si="1"/>
        <v>0</v>
      </c>
      <c r="T5" s="13">
        <f t="shared" si="1"/>
        <v>0</v>
      </c>
      <c r="U5" s="13">
        <f t="shared" si="1"/>
        <v>2.2500000000000004</v>
      </c>
      <c r="V5" s="13">
        <f t="shared" si="1"/>
        <v>2.2500000000000004</v>
      </c>
      <c r="W5" s="13">
        <f t="shared" si="1"/>
        <v>2.2500000000000004</v>
      </c>
      <c r="X5" s="13">
        <f t="shared" si="1"/>
        <v>2.2500000000000004</v>
      </c>
      <c r="Y5" s="13">
        <f t="shared" si="1"/>
        <v>2.2500000000000004</v>
      </c>
      <c r="Z5" s="13">
        <f t="shared" si="1"/>
        <v>0</v>
      </c>
      <c r="AA5" s="13">
        <f t="shared" si="1"/>
        <v>0</v>
      </c>
      <c r="AB5" s="13">
        <f t="shared" si="1"/>
        <v>2.2500000000000004</v>
      </c>
      <c r="AC5" s="13">
        <f t="shared" si="1"/>
        <v>2.2500000000000004</v>
      </c>
      <c r="AD5" s="13">
        <f t="shared" si="1"/>
        <v>2.2500000000000004</v>
      </c>
      <c r="AE5" s="13">
        <f t="shared" si="1"/>
        <v>2.2500000000000004</v>
      </c>
      <c r="AF5" s="13">
        <f t="shared" si="1"/>
        <v>2.2500000000000004</v>
      </c>
      <c r="AG5" s="13">
        <f t="shared" si="1"/>
        <v>0</v>
      </c>
      <c r="AH5" s="13">
        <f t="shared" si="1"/>
        <v>0</v>
      </c>
      <c r="AI5" s="13">
        <f t="shared" si="1"/>
        <v>2.2500000000000004</v>
      </c>
      <c r="AJ5" s="14">
        <f t="shared" si="1"/>
        <v>2.2500000000000004</v>
      </c>
      <c r="AK5" s="186"/>
      <c r="AL5" s="187"/>
      <c r="AM5" s="193" t="s">
        <v>94</v>
      </c>
      <c r="AN5" s="193"/>
      <c r="AO5" s="22"/>
      <c r="AP5" s="61"/>
      <c r="AQ5" s="33"/>
      <c r="AR5" s="33"/>
      <c r="AS5" s="32"/>
      <c r="AT5" s="32"/>
      <c r="AU5" s="32"/>
      <c r="AV5" s="32"/>
      <c r="AW5" s="32"/>
      <c r="AX5" s="32"/>
      <c r="AY5" s="32"/>
      <c r="AZ5" s="32"/>
      <c r="BA5" s="32"/>
    </row>
    <row r="6" spans="1:53" ht="46" customHeight="1" thickBot="1" x14ac:dyDescent="0.4">
      <c r="A6" s="33"/>
      <c r="B6" s="177" t="s">
        <v>87</v>
      </c>
      <c r="C6" s="178"/>
      <c r="D6" s="48" t="s">
        <v>88</v>
      </c>
      <c r="E6" s="98" t="s">
        <v>89</v>
      </c>
      <c r="F6" s="179" t="s">
        <v>90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1"/>
      <c r="AK6" s="99"/>
      <c r="AL6" s="100"/>
      <c r="AM6" s="22"/>
      <c r="AN6" s="182" t="s">
        <v>103</v>
      </c>
      <c r="AO6" s="182"/>
      <c r="AP6" s="182"/>
      <c r="AQ6" s="182"/>
      <c r="AR6" s="33"/>
      <c r="AS6" s="32"/>
      <c r="AT6" s="32"/>
      <c r="AU6" s="32"/>
      <c r="AV6" s="32"/>
      <c r="AW6" s="32"/>
      <c r="AX6" s="32"/>
      <c r="AY6" s="32"/>
      <c r="AZ6" s="32"/>
      <c r="BA6" s="32"/>
    </row>
    <row r="7" spans="1:53" ht="15.5" customHeight="1" thickBot="1" x14ac:dyDescent="0.4">
      <c r="A7" s="32"/>
      <c r="B7" s="98"/>
      <c r="C7" s="85"/>
      <c r="D7" s="48"/>
      <c r="E7" s="98"/>
      <c r="F7" s="86">
        <f>WEEKDAY(F8)</f>
        <v>7</v>
      </c>
      <c r="G7" s="86">
        <f t="shared" ref="G7:AJ7" si="2">WEEKDAY(G8)</f>
        <v>1</v>
      </c>
      <c r="H7" s="86">
        <f t="shared" si="2"/>
        <v>2</v>
      </c>
      <c r="I7" s="86">
        <f t="shared" si="2"/>
        <v>3</v>
      </c>
      <c r="J7" s="86">
        <f t="shared" si="2"/>
        <v>4</v>
      </c>
      <c r="K7" s="86">
        <f t="shared" si="2"/>
        <v>5</v>
      </c>
      <c r="L7" s="86">
        <f t="shared" si="2"/>
        <v>6</v>
      </c>
      <c r="M7" s="86">
        <f t="shared" si="2"/>
        <v>7</v>
      </c>
      <c r="N7" s="86">
        <f t="shared" si="2"/>
        <v>1</v>
      </c>
      <c r="O7" s="86">
        <f t="shared" si="2"/>
        <v>2</v>
      </c>
      <c r="P7" s="86">
        <f t="shared" si="2"/>
        <v>3</v>
      </c>
      <c r="Q7" s="86">
        <f t="shared" si="2"/>
        <v>4</v>
      </c>
      <c r="R7" s="86">
        <f t="shared" si="2"/>
        <v>5</v>
      </c>
      <c r="S7" s="86">
        <f t="shared" si="2"/>
        <v>6</v>
      </c>
      <c r="T7" s="86">
        <f t="shared" si="2"/>
        <v>7</v>
      </c>
      <c r="U7" s="86">
        <f t="shared" si="2"/>
        <v>1</v>
      </c>
      <c r="V7" s="86">
        <f t="shared" si="2"/>
        <v>2</v>
      </c>
      <c r="W7" s="86">
        <f t="shared" si="2"/>
        <v>3</v>
      </c>
      <c r="X7" s="86">
        <f t="shared" si="2"/>
        <v>4</v>
      </c>
      <c r="Y7" s="86">
        <f t="shared" si="2"/>
        <v>5</v>
      </c>
      <c r="Z7" s="86">
        <f t="shared" si="2"/>
        <v>6</v>
      </c>
      <c r="AA7" s="86">
        <f t="shared" si="2"/>
        <v>7</v>
      </c>
      <c r="AB7" s="86">
        <f t="shared" si="2"/>
        <v>1</v>
      </c>
      <c r="AC7" s="86">
        <f t="shared" si="2"/>
        <v>2</v>
      </c>
      <c r="AD7" s="86">
        <f t="shared" si="2"/>
        <v>3</v>
      </c>
      <c r="AE7" s="86">
        <f t="shared" si="2"/>
        <v>4</v>
      </c>
      <c r="AF7" s="86">
        <f t="shared" si="2"/>
        <v>5</v>
      </c>
      <c r="AG7" s="86">
        <f t="shared" si="2"/>
        <v>6</v>
      </c>
      <c r="AH7" s="86">
        <f t="shared" si="2"/>
        <v>7</v>
      </c>
      <c r="AI7" s="86">
        <f t="shared" si="2"/>
        <v>1</v>
      </c>
      <c r="AJ7" s="86">
        <f t="shared" si="2"/>
        <v>2</v>
      </c>
      <c r="AK7" s="99"/>
      <c r="AL7" s="100"/>
      <c r="AM7" s="22"/>
      <c r="AN7" s="183"/>
      <c r="AO7" s="183"/>
      <c r="AP7" s="183"/>
      <c r="AQ7" s="183"/>
      <c r="AR7" s="33"/>
      <c r="AS7" s="32"/>
      <c r="AT7" s="32"/>
      <c r="AU7" s="32"/>
      <c r="AV7" s="32"/>
      <c r="AW7" s="32"/>
      <c r="AX7" s="32"/>
      <c r="AY7" s="32"/>
      <c r="AZ7" s="32"/>
      <c r="BA7" s="32"/>
    </row>
    <row r="8" spans="1:53" ht="51" customHeight="1" thickBot="1" x14ac:dyDescent="0.4">
      <c r="A8" s="32"/>
      <c r="B8" s="50" t="s">
        <v>77</v>
      </c>
      <c r="C8" s="49" t="s">
        <v>78</v>
      </c>
      <c r="D8" s="50" t="s">
        <v>79</v>
      </c>
      <c r="E8" s="53" t="s">
        <v>80</v>
      </c>
      <c r="F8" s="93">
        <f>DATE($C$2+2020,$B$2,1)</f>
        <v>44835</v>
      </c>
      <c r="G8" s="93">
        <f>DATE($C$2+2020,$B$2,2)</f>
        <v>44836</v>
      </c>
      <c r="H8" s="93">
        <f>DATE($C$2+2020,$B$2,3)</f>
        <v>44837</v>
      </c>
      <c r="I8" s="93">
        <f>DATE($C$2+2020,$B$2,4)</f>
        <v>44838</v>
      </c>
      <c r="J8" s="93">
        <f>DATE($C$2+2020,$B$2,5)</f>
        <v>44839</v>
      </c>
      <c r="K8" s="93">
        <f>DATE($C$2+2020,$B$2,6)</f>
        <v>44840</v>
      </c>
      <c r="L8" s="93">
        <f>DATE($C$2+2020,$B$2,7)</f>
        <v>44841</v>
      </c>
      <c r="M8" s="93">
        <f>DATE($C$2+2020,$B$2,8)</f>
        <v>44842</v>
      </c>
      <c r="N8" s="93">
        <f>DATE($C$2+2020,$B$2,9)</f>
        <v>44843</v>
      </c>
      <c r="O8" s="93">
        <f>DATE($C$2+2020,$B$2,10)</f>
        <v>44844</v>
      </c>
      <c r="P8" s="93">
        <f>DATE($C$2+2020,$B$2,11)</f>
        <v>44845</v>
      </c>
      <c r="Q8" s="93">
        <f>DATE($C$2+2020,$B$2,12)</f>
        <v>44846</v>
      </c>
      <c r="R8" s="93">
        <f>DATE($C$2+2020,$B$2,13)</f>
        <v>44847</v>
      </c>
      <c r="S8" s="93">
        <f>DATE($C$2+2020,$B$2,14)</f>
        <v>44848</v>
      </c>
      <c r="T8" s="93">
        <f>DATE($C$2+2020,$B$2,15)</f>
        <v>44849</v>
      </c>
      <c r="U8" s="93">
        <f>DATE($C$2+2020,$B$2,16)</f>
        <v>44850</v>
      </c>
      <c r="V8" s="93">
        <f>DATE($C$2+2020,$B$2,17)</f>
        <v>44851</v>
      </c>
      <c r="W8" s="93">
        <f>DATE($C$2+2020,$B$2,18)</f>
        <v>44852</v>
      </c>
      <c r="X8" s="93">
        <f>DATE($C$2+2020,$B$2,19)</f>
        <v>44853</v>
      </c>
      <c r="Y8" s="93">
        <f>DATE($C$2+2020,$B$2,20)</f>
        <v>44854</v>
      </c>
      <c r="Z8" s="93">
        <f>DATE($C$2+2020,$B$2,21)</f>
        <v>44855</v>
      </c>
      <c r="AA8" s="93">
        <f>DATE($C$2+2020,$B$2,22)</f>
        <v>44856</v>
      </c>
      <c r="AB8" s="93">
        <f>DATE($C$2+2020,$B$2,23)</f>
        <v>44857</v>
      </c>
      <c r="AC8" s="93">
        <f>DATE($C$2+2020,$B$2,24)</f>
        <v>44858</v>
      </c>
      <c r="AD8" s="93">
        <f>DATE($C$2+2020,$B$2,25)</f>
        <v>44859</v>
      </c>
      <c r="AE8" s="93">
        <f>DATE($C$2+2020,$B$2,26)</f>
        <v>44860</v>
      </c>
      <c r="AF8" s="93">
        <f>DATE($C$2+2020,$B$2,27)</f>
        <v>44861</v>
      </c>
      <c r="AG8" s="93">
        <f>DATE($C$2+2020,$B$2,28)</f>
        <v>44862</v>
      </c>
      <c r="AH8" s="93">
        <f>DATE($C$2+2020,$B$2,29)</f>
        <v>44863</v>
      </c>
      <c r="AI8" s="93">
        <f>DATE($C$2+2020,$B$2,30)</f>
        <v>44864</v>
      </c>
      <c r="AJ8" s="93">
        <f>DATE($C$2+2020,$B$2,31)</f>
        <v>44865</v>
      </c>
      <c r="AK8" s="3"/>
      <c r="AL8" s="3"/>
      <c r="AM8" s="23" t="s">
        <v>81</v>
      </c>
      <c r="AN8" s="24" t="s">
        <v>82</v>
      </c>
      <c r="AO8" s="24"/>
      <c r="AP8" s="25" t="s">
        <v>83</v>
      </c>
      <c r="AQ8" s="184" t="s">
        <v>84</v>
      </c>
      <c r="AR8" s="185"/>
      <c r="AS8" s="32"/>
      <c r="AT8" s="32"/>
      <c r="AU8" s="32"/>
      <c r="AV8" s="32"/>
      <c r="AW8" s="32"/>
      <c r="AX8" s="32"/>
      <c r="AY8" s="32"/>
      <c r="AZ8" s="32"/>
      <c r="BA8" s="32"/>
    </row>
    <row r="9" spans="1:53" x14ac:dyDescent="0.35">
      <c r="A9" s="32"/>
      <c r="B9" s="88" t="s">
        <v>85</v>
      </c>
      <c r="C9" s="89" t="s">
        <v>85</v>
      </c>
      <c r="D9" s="88" t="s">
        <v>57</v>
      </c>
      <c r="E9" s="88" t="s">
        <v>62</v>
      </c>
      <c r="F9" s="94" t="str" cm="1">
        <f t="array" ref="F9">_xlfn.IFS(F$7=6," ",F$7=7," ",F$7=1,'CHAMPS NECESSAIRES'!$D$14,F$7=2,'CHAMPS NECESSAIRES'!$D$14,F$7=3,'CHAMPS NECESSAIRES'!$D$14,F$7=4,'CHAMPS NECESSAIRES'!$D$14,F$7=5,'CHAMPS NECESSAIRES'!$D$14)</f>
        <v xml:space="preserve"> </v>
      </c>
      <c r="G9" s="94" cm="1">
        <f t="array" ref="G9">_xlfn.IFS(G$7=6," ",G$7=7," ",G$7=1,'CHAMPS NECESSAIRES'!$D$14,G$7=2,'CHAMPS NECESSAIRES'!$D$14,G$7=3,'CHAMPS NECESSAIRES'!$D$14,G$7=4,'CHAMPS NECESSAIRES'!$D$14,G$7=5,'CHAMPS NECESSAIRES'!$D$14)</f>
        <v>0.25000000000000006</v>
      </c>
      <c r="H9" s="94" cm="1">
        <f t="array" ref="H9">_xlfn.IFS(H$7=6," ",H$7=7," ",H$7=1,'CHAMPS NECESSAIRES'!$D$14,H$7=2,'CHAMPS NECESSAIRES'!$D$14,H$7=3,'CHAMPS NECESSAIRES'!$D$14,H$7=4,'CHAMPS NECESSAIRES'!$D$14,H$7=5,'CHAMPS NECESSAIRES'!$D$14)</f>
        <v>0.25000000000000006</v>
      </c>
      <c r="I9" s="94" cm="1">
        <f t="array" ref="I9">_xlfn.IFS(I$7=6," ",I$7=7," ",I$7=1,'CHAMPS NECESSAIRES'!$D$14,I$7=2,'CHAMPS NECESSAIRES'!$D$14,I$7=3,'CHAMPS NECESSAIRES'!$D$14,I$7=4,'CHAMPS NECESSAIRES'!$D$14,I$7=5,'CHAMPS NECESSAIRES'!$D$14)</f>
        <v>0.25000000000000006</v>
      </c>
      <c r="J9" s="94" cm="1">
        <f t="array" ref="J9">_xlfn.IFS(J$7=6," ",J$7=7," ",J$7=1,'CHAMPS NECESSAIRES'!$D$14,J$7=2,'CHAMPS NECESSAIRES'!$D$14,J$7=3,'CHAMPS NECESSAIRES'!$D$14,J$7=4,'CHAMPS NECESSAIRES'!$D$14,J$7=5,'CHAMPS NECESSAIRES'!$D$14)</f>
        <v>0.25000000000000006</v>
      </c>
      <c r="K9" s="94" cm="1">
        <f t="array" ref="K9">_xlfn.IFS(K$7=6," ",K$7=7," ",K$7=1,'CHAMPS NECESSAIRES'!$D$14,K$7=2,'CHAMPS NECESSAIRES'!$D$14,K$7=3,'CHAMPS NECESSAIRES'!$D$14,K$7=4,'CHAMPS NECESSAIRES'!$D$14,K$7=5,'CHAMPS NECESSAIRES'!$D$14)</f>
        <v>0.25000000000000006</v>
      </c>
      <c r="L9" s="94" t="str" cm="1">
        <f t="array" ref="L9">_xlfn.IFS(L$7=6," ",L$7=7," ",L$7=1,'CHAMPS NECESSAIRES'!$D$14,L$7=2,'CHAMPS NECESSAIRES'!$D$14,L$7=3,'CHAMPS NECESSAIRES'!$D$14,L$7=4,'CHAMPS NECESSAIRES'!$D$14,L$7=5,'CHAMPS NECESSAIRES'!$D$14)</f>
        <v xml:space="preserve"> </v>
      </c>
      <c r="M9" s="94" t="str" cm="1">
        <f t="array" ref="M9">_xlfn.IFS(M$7=6," ",M$7=7," ",M$7=1,'CHAMPS NECESSAIRES'!$D$14,M$7=2,'CHAMPS NECESSAIRES'!$D$14,M$7=3,'CHAMPS NECESSAIRES'!$D$14,M$7=4,'CHAMPS NECESSAIRES'!$D$14,M$7=5,'CHAMPS NECESSAIRES'!$D$14)</f>
        <v xml:space="preserve"> </v>
      </c>
      <c r="N9" s="94" cm="1">
        <f t="array" ref="N9">_xlfn.IFS(N$7=6," ",N$7=7," ",N$7=1,'CHAMPS NECESSAIRES'!$D$14,N$7=2,'CHAMPS NECESSAIRES'!$D$14,N$7=3,'CHAMPS NECESSAIRES'!$D$14,N$7=4,'CHAMPS NECESSAIRES'!$D$14,N$7=5,'CHAMPS NECESSAIRES'!$D$14)</f>
        <v>0.25000000000000006</v>
      </c>
      <c r="O9" s="94" cm="1">
        <f t="array" ref="O9">_xlfn.IFS(O$7=6," ",O$7=7," ",O$7=1,'CHAMPS NECESSAIRES'!$D$14,O$7=2,'CHAMPS NECESSAIRES'!$D$14,O$7=3,'CHAMPS NECESSAIRES'!$D$14,O$7=4,'CHAMPS NECESSAIRES'!$D$14,O$7=5,'CHAMPS NECESSAIRES'!$D$14)</f>
        <v>0.25000000000000006</v>
      </c>
      <c r="P9" s="94" cm="1">
        <f t="array" ref="P9">_xlfn.IFS(P$7=6," ",P$7=7," ",P$7=1,'CHAMPS NECESSAIRES'!$D$14,P$7=2,'CHAMPS NECESSAIRES'!$D$14,P$7=3,'CHAMPS NECESSAIRES'!$D$14,P$7=4,'CHAMPS NECESSAIRES'!$D$14,P$7=5,'CHAMPS NECESSAIRES'!$D$14)</f>
        <v>0.25000000000000006</v>
      </c>
      <c r="Q9" s="94" cm="1">
        <f t="array" ref="Q9">_xlfn.IFS(Q$7=6," ",Q$7=7," ",Q$7=1,'CHAMPS NECESSAIRES'!$D$14,Q$7=2,'CHAMPS NECESSAIRES'!$D$14,Q$7=3,'CHAMPS NECESSAIRES'!$D$14,Q$7=4,'CHAMPS NECESSAIRES'!$D$14,Q$7=5,'CHAMPS NECESSAIRES'!$D$14)</f>
        <v>0.25000000000000006</v>
      </c>
      <c r="R9" s="94" cm="1">
        <f t="array" ref="R9">_xlfn.IFS(R$7=6," ",R$7=7," ",R$7=1,'CHAMPS NECESSAIRES'!$D$14,R$7=2,'CHAMPS NECESSAIRES'!$D$14,R$7=3,'CHAMPS NECESSAIRES'!$D$14,R$7=4,'CHAMPS NECESSAIRES'!$D$14,R$7=5,'CHAMPS NECESSAIRES'!$D$14)</f>
        <v>0.25000000000000006</v>
      </c>
      <c r="S9" s="94" t="str" cm="1">
        <f t="array" ref="S9">_xlfn.IFS(S$7=6," ",S$7=7," ",S$7=1,'CHAMPS NECESSAIRES'!$D$14,S$7=2,'CHAMPS NECESSAIRES'!$D$14,S$7=3,'CHAMPS NECESSAIRES'!$D$14,S$7=4,'CHAMPS NECESSAIRES'!$D$14,S$7=5,'CHAMPS NECESSAIRES'!$D$14)</f>
        <v xml:space="preserve"> </v>
      </c>
      <c r="T9" s="94" t="str" cm="1">
        <f t="array" ref="T9">_xlfn.IFS(T$7=6," ",T$7=7," ",T$7=1,'CHAMPS NECESSAIRES'!$D$14,T$7=2,'CHAMPS NECESSAIRES'!$D$14,T$7=3,'CHAMPS NECESSAIRES'!$D$14,T$7=4,'CHAMPS NECESSAIRES'!$D$14,T$7=5,'CHAMPS NECESSAIRES'!$D$14)</f>
        <v xml:space="preserve"> </v>
      </c>
      <c r="U9" s="94" cm="1">
        <f t="array" ref="U9">_xlfn.IFS(U$7=6," ",U$7=7," ",U$7=1,'CHAMPS NECESSAIRES'!$D$14,U$7=2,'CHAMPS NECESSAIRES'!$D$14,U$7=3,'CHAMPS NECESSAIRES'!$D$14,U$7=4,'CHAMPS NECESSAIRES'!$D$14,U$7=5,'CHAMPS NECESSAIRES'!$D$14)</f>
        <v>0.25000000000000006</v>
      </c>
      <c r="V9" s="94" cm="1">
        <f t="array" ref="V9">_xlfn.IFS(V$7=6," ",V$7=7," ",V$7=1,'CHAMPS NECESSAIRES'!$D$14,V$7=2,'CHAMPS NECESSAIRES'!$D$14,V$7=3,'CHAMPS NECESSAIRES'!$D$14,V$7=4,'CHAMPS NECESSAIRES'!$D$14,V$7=5,'CHAMPS NECESSAIRES'!$D$14)</f>
        <v>0.25000000000000006</v>
      </c>
      <c r="W9" s="94" cm="1">
        <f t="array" ref="W9">_xlfn.IFS(W$7=6," ",W$7=7," ",W$7=1,'CHAMPS NECESSAIRES'!$D$14,W$7=2,'CHAMPS NECESSAIRES'!$D$14,W$7=3,'CHAMPS NECESSAIRES'!$D$14,W$7=4,'CHAMPS NECESSAIRES'!$D$14,W$7=5,'CHAMPS NECESSAIRES'!$D$14)</f>
        <v>0.25000000000000006</v>
      </c>
      <c r="X9" s="94" cm="1">
        <f t="array" ref="X9">_xlfn.IFS(X$7=6," ",X$7=7," ",X$7=1,'CHAMPS NECESSAIRES'!$D$14,X$7=2,'CHAMPS NECESSAIRES'!$D$14,X$7=3,'CHAMPS NECESSAIRES'!$D$14,X$7=4,'CHAMPS NECESSAIRES'!$D$14,X$7=5,'CHAMPS NECESSAIRES'!$D$14)</f>
        <v>0.25000000000000006</v>
      </c>
      <c r="Y9" s="94" cm="1">
        <f t="array" ref="Y9">_xlfn.IFS(Y$7=6," ",Y$7=7," ",Y$7=1,'CHAMPS NECESSAIRES'!$D$14,Y$7=2,'CHAMPS NECESSAIRES'!$D$14,Y$7=3,'CHAMPS NECESSAIRES'!$D$14,Y$7=4,'CHAMPS NECESSAIRES'!$D$14,Y$7=5,'CHAMPS NECESSAIRES'!$D$14)</f>
        <v>0.25000000000000006</v>
      </c>
      <c r="Z9" s="94" t="str" cm="1">
        <f t="array" ref="Z9">_xlfn.IFS(Z$7=6," ",Z$7=7," ",Z$7=1,'CHAMPS NECESSAIRES'!$D$14,Z$7=2,'CHAMPS NECESSAIRES'!$D$14,Z$7=3,'CHAMPS NECESSAIRES'!$D$14,Z$7=4,'CHAMPS NECESSAIRES'!$D$14,Z$7=5,'CHAMPS NECESSAIRES'!$D$14)</f>
        <v xml:space="preserve"> </v>
      </c>
      <c r="AA9" s="94" t="str" cm="1">
        <f t="array" ref="AA9">_xlfn.IFS(AA$7=6," ",AA$7=7," ",AA$7=1,'CHAMPS NECESSAIRES'!$D$14,AA$7=2,'CHAMPS NECESSAIRES'!$D$14,AA$7=3,'CHAMPS NECESSAIRES'!$D$14,AA$7=4,'CHAMPS NECESSAIRES'!$D$14,AA$7=5,'CHAMPS NECESSAIRES'!$D$14)</f>
        <v xml:space="preserve"> </v>
      </c>
      <c r="AB9" s="94" cm="1">
        <f t="array" ref="AB9">_xlfn.IFS(AB$7=6," ",AB$7=7," ",AB$7=1,'CHAMPS NECESSAIRES'!$D$14,AB$7=2,'CHAMPS NECESSAIRES'!$D$14,AB$7=3,'CHAMPS NECESSAIRES'!$D$14,AB$7=4,'CHAMPS NECESSAIRES'!$D$14,AB$7=5,'CHAMPS NECESSAIRES'!$D$14)</f>
        <v>0.25000000000000006</v>
      </c>
      <c r="AC9" s="94" cm="1">
        <f t="array" ref="AC9">_xlfn.IFS(AC$7=6," ",AC$7=7," ",AC$7=1,'CHAMPS NECESSAIRES'!$D$14,AC$7=2,'CHAMPS NECESSAIRES'!$D$14,AC$7=3,'CHAMPS NECESSAIRES'!$D$14,AC$7=4,'CHAMPS NECESSAIRES'!$D$14,AC$7=5,'CHAMPS NECESSAIRES'!$D$14)</f>
        <v>0.25000000000000006</v>
      </c>
      <c r="AD9" s="94" cm="1">
        <f t="array" ref="AD9">_xlfn.IFS(AD$7=6," ",AD$7=7," ",AD$7=1,'CHAMPS NECESSAIRES'!$D$14,AD$7=2,'CHAMPS NECESSAIRES'!$D$14,AD$7=3,'CHAMPS NECESSAIRES'!$D$14,AD$7=4,'CHAMPS NECESSAIRES'!$D$14,AD$7=5,'CHAMPS NECESSAIRES'!$D$14)</f>
        <v>0.25000000000000006</v>
      </c>
      <c r="AE9" s="94" cm="1">
        <f t="array" ref="AE9">_xlfn.IFS(AE$7=6," ",AE$7=7," ",AE$7=1,'CHAMPS NECESSAIRES'!$D$14,AE$7=2,'CHAMPS NECESSAIRES'!$D$14,AE$7=3,'CHAMPS NECESSAIRES'!$D$14,AE$7=4,'CHAMPS NECESSAIRES'!$D$14,AE$7=5,'CHAMPS NECESSAIRES'!$D$14)</f>
        <v>0.25000000000000006</v>
      </c>
      <c r="AF9" s="94" cm="1">
        <f t="array" ref="AF9">_xlfn.IFS(AF$7=6," ",AF$7=7," ",AF$7=1,'CHAMPS NECESSAIRES'!$D$14,AF$7=2,'CHAMPS NECESSAIRES'!$D$14,AF$7=3,'CHAMPS NECESSAIRES'!$D$14,AF$7=4,'CHAMPS NECESSAIRES'!$D$14,AF$7=5,'CHAMPS NECESSAIRES'!$D$14)</f>
        <v>0.25000000000000006</v>
      </c>
      <c r="AG9" s="94" t="str" cm="1">
        <f t="array" ref="AG9">_xlfn.IFS(AG$7=6," ",AG$7=7," ",AG$7=1,'CHAMPS NECESSAIRES'!$D$14,AG$7=2,'CHAMPS NECESSAIRES'!$D$14,AG$7=3,'CHAMPS NECESSAIRES'!$D$14,AG$7=4,'CHAMPS NECESSAIRES'!$D$14,AG$7=5,'CHAMPS NECESSAIRES'!$D$14)</f>
        <v xml:space="preserve"> </v>
      </c>
      <c r="AH9" s="94" t="str" cm="1">
        <f t="array" ref="AH9">_xlfn.IFS(AH$7=6," ",AH$7=7," ",AH$7=1,'CHAMPS NECESSAIRES'!$D$14,AH$7=2,'CHAMPS NECESSAIRES'!$D$14,AH$7=3,'CHAMPS NECESSAIRES'!$D$14,AH$7=4,'CHAMPS NECESSAIRES'!$D$14,AH$7=5,'CHAMPS NECESSAIRES'!$D$14)</f>
        <v xml:space="preserve"> </v>
      </c>
      <c r="AI9" s="94" cm="1">
        <f t="array" ref="AI9">_xlfn.IFS(AI$7=6," ",AI$7=7," ",AI$7=1,'CHAMPS NECESSAIRES'!$D$14,AI$7=2,'CHAMPS NECESSAIRES'!$D$14,AI$7=3,'CHAMPS NECESSAIRES'!$D$14,AI$7=4,'CHAMPS NECESSAIRES'!$D$14,AI$7=5,'CHAMPS NECESSAIRES'!$D$14)</f>
        <v>0.25000000000000006</v>
      </c>
      <c r="AJ9" s="94" cm="1">
        <f t="array" ref="AJ9">_xlfn.IFS(AJ$7=6," ",AJ$7=7," ",AJ$7=1,'CHAMPS NECESSAIRES'!$D$14,AJ$7=2,'CHAMPS NECESSAIRES'!$D$14,AJ$7=3,'CHAMPS NECESSAIRES'!$D$14,AJ$7=4,'CHAMPS NECESSAIRES'!$D$14,AJ$7=5,'CHAMPS NECESSAIRES'!$D$14)</f>
        <v>0.25000000000000006</v>
      </c>
      <c r="AK9" s="4" t="e">
        <f>(F9*24)+(G9*24)+(H9*24)+(I9*24)+(J9*24)+(M9*24)+(N9*24)+(O9*24)+(P9*24)+(Q9*24)+(T9*24)+(U9*24)+(V9*24)+(W9*24)+(X9*24)+(AA9*24)+(AB9*24)+(AC9*24)+(AD9*24)+(AJ9*24)</f>
        <v>#VALUE!</v>
      </c>
      <c r="AL9" s="5" t="e">
        <f>AK9/24</f>
        <v>#VALUE!</v>
      </c>
      <c r="AM9" s="26">
        <f>SUM(F9:AJ9)</f>
        <v>5.5000000000000009</v>
      </c>
      <c r="AN9" s="27">
        <f>AM9/4</f>
        <v>1.3750000000000002</v>
      </c>
      <c r="AO9" s="28">
        <f>AN9*24</f>
        <v>33.000000000000007</v>
      </c>
      <c r="AP9" s="72">
        <f>AO9*(1-$D$3)</f>
        <v>31.350000000000005</v>
      </c>
      <c r="AQ9" s="17">
        <f t="shared" ref="AQ9:AQ17" si="3">ROUNDDOWN(AP9,-0.5)</f>
        <v>31</v>
      </c>
      <c r="AR9" s="18" t="s">
        <v>86</v>
      </c>
      <c r="AS9" s="32"/>
      <c r="AT9" s="32"/>
      <c r="AU9" s="32"/>
      <c r="AV9" s="32"/>
      <c r="AW9" s="32"/>
      <c r="AX9" s="32"/>
      <c r="AY9" s="32"/>
      <c r="AZ9" s="32"/>
      <c r="BA9" s="32"/>
    </row>
    <row r="10" spans="1:53" x14ac:dyDescent="0.35">
      <c r="A10" s="32"/>
      <c r="B10" s="51" t="s">
        <v>85</v>
      </c>
      <c r="C10" s="15" t="s">
        <v>85</v>
      </c>
      <c r="D10" s="51" t="s">
        <v>57</v>
      </c>
      <c r="E10" s="51" t="s">
        <v>62</v>
      </c>
      <c r="F10" s="94" t="str" cm="1">
        <f t="array" ref="F10">_xlfn.IFS(F$7=6," ",F$7=7," ",F$7=1,'CHAMPS NECESSAIRES'!$D$14,F$7=2,'CHAMPS NECESSAIRES'!$D$14,F$7=3,'CHAMPS NECESSAIRES'!$D$14,F$7=4,'CHAMPS NECESSAIRES'!$D$14,F$7=5,'CHAMPS NECESSAIRES'!$D$14)</f>
        <v xml:space="preserve"> </v>
      </c>
      <c r="G10" s="94" cm="1">
        <f t="array" ref="G10">_xlfn.IFS(G$7=6," ",G$7=7," ",G$7=1,'CHAMPS NECESSAIRES'!$D$14,G$7=2,'CHAMPS NECESSAIRES'!$D$14,G$7=3,'CHAMPS NECESSAIRES'!$D$14,G$7=4,'CHAMPS NECESSAIRES'!$D$14,G$7=5,'CHAMPS NECESSAIRES'!$D$14)</f>
        <v>0.25000000000000006</v>
      </c>
      <c r="H10" s="94" cm="1">
        <f t="array" ref="H10">_xlfn.IFS(H$7=6," ",H$7=7," ",H$7=1,'CHAMPS NECESSAIRES'!$D$14,H$7=2,'CHAMPS NECESSAIRES'!$D$14,H$7=3,'CHAMPS NECESSAIRES'!$D$14,H$7=4,'CHAMPS NECESSAIRES'!$D$14,H$7=5,'CHAMPS NECESSAIRES'!$D$14)</f>
        <v>0.25000000000000006</v>
      </c>
      <c r="I10" s="94" cm="1">
        <f t="array" ref="I10">_xlfn.IFS(I$7=6," ",I$7=7," ",I$7=1,'CHAMPS NECESSAIRES'!$D$14,I$7=2,'CHAMPS NECESSAIRES'!$D$14,I$7=3,'CHAMPS NECESSAIRES'!$D$14,I$7=4,'CHAMPS NECESSAIRES'!$D$14,I$7=5,'CHAMPS NECESSAIRES'!$D$14)</f>
        <v>0.25000000000000006</v>
      </c>
      <c r="J10" s="94" cm="1">
        <f t="array" ref="J10">_xlfn.IFS(J$7=6," ",J$7=7," ",J$7=1,'CHAMPS NECESSAIRES'!$D$14,J$7=2,'CHAMPS NECESSAIRES'!$D$14,J$7=3,'CHAMPS NECESSAIRES'!$D$14,J$7=4,'CHAMPS NECESSAIRES'!$D$14,J$7=5,'CHAMPS NECESSAIRES'!$D$14)</f>
        <v>0.25000000000000006</v>
      </c>
      <c r="K10" s="94" cm="1">
        <f t="array" ref="K10">_xlfn.IFS(K$7=6," ",K$7=7," ",K$7=1,'CHAMPS NECESSAIRES'!$D$14,K$7=2,'CHAMPS NECESSAIRES'!$D$14,K$7=3,'CHAMPS NECESSAIRES'!$D$14,K$7=4,'CHAMPS NECESSAIRES'!$D$14,K$7=5,'CHAMPS NECESSAIRES'!$D$14)</f>
        <v>0.25000000000000006</v>
      </c>
      <c r="L10" s="94" t="str" cm="1">
        <f t="array" ref="L10">_xlfn.IFS(L$7=6," ",L$7=7," ",L$7=1,'CHAMPS NECESSAIRES'!$D$14,L$7=2,'CHAMPS NECESSAIRES'!$D$14,L$7=3,'CHAMPS NECESSAIRES'!$D$14,L$7=4,'CHAMPS NECESSAIRES'!$D$14,L$7=5,'CHAMPS NECESSAIRES'!$D$14)</f>
        <v xml:space="preserve"> </v>
      </c>
      <c r="M10" s="94" t="str" cm="1">
        <f t="array" ref="M10">_xlfn.IFS(M$7=6," ",M$7=7," ",M$7=1,'CHAMPS NECESSAIRES'!$D$14,M$7=2,'CHAMPS NECESSAIRES'!$D$14,M$7=3,'CHAMPS NECESSAIRES'!$D$14,M$7=4,'CHAMPS NECESSAIRES'!$D$14,M$7=5,'CHAMPS NECESSAIRES'!$D$14)</f>
        <v xml:space="preserve"> </v>
      </c>
      <c r="N10" s="94" cm="1">
        <f t="array" ref="N10">_xlfn.IFS(N$7=6," ",N$7=7," ",N$7=1,'CHAMPS NECESSAIRES'!$D$14,N$7=2,'CHAMPS NECESSAIRES'!$D$14,N$7=3,'CHAMPS NECESSAIRES'!$D$14,N$7=4,'CHAMPS NECESSAIRES'!$D$14,N$7=5,'CHAMPS NECESSAIRES'!$D$14)</f>
        <v>0.25000000000000006</v>
      </c>
      <c r="O10" s="94" cm="1">
        <f t="array" ref="O10">_xlfn.IFS(O$7=6," ",O$7=7," ",O$7=1,'CHAMPS NECESSAIRES'!$D$14,O$7=2,'CHAMPS NECESSAIRES'!$D$14,O$7=3,'CHAMPS NECESSAIRES'!$D$14,O$7=4,'CHAMPS NECESSAIRES'!$D$14,O$7=5,'CHAMPS NECESSAIRES'!$D$14)</f>
        <v>0.25000000000000006</v>
      </c>
      <c r="P10" s="94" cm="1">
        <f t="array" ref="P10">_xlfn.IFS(P$7=6," ",P$7=7," ",P$7=1,'CHAMPS NECESSAIRES'!$D$14,P$7=2,'CHAMPS NECESSAIRES'!$D$14,P$7=3,'CHAMPS NECESSAIRES'!$D$14,P$7=4,'CHAMPS NECESSAIRES'!$D$14,P$7=5,'CHAMPS NECESSAIRES'!$D$14)</f>
        <v>0.25000000000000006</v>
      </c>
      <c r="Q10" s="94" cm="1">
        <f t="array" ref="Q10">_xlfn.IFS(Q$7=6," ",Q$7=7," ",Q$7=1,'CHAMPS NECESSAIRES'!$D$14,Q$7=2,'CHAMPS NECESSAIRES'!$D$14,Q$7=3,'CHAMPS NECESSAIRES'!$D$14,Q$7=4,'CHAMPS NECESSAIRES'!$D$14,Q$7=5,'CHAMPS NECESSAIRES'!$D$14)</f>
        <v>0.25000000000000006</v>
      </c>
      <c r="R10" s="94" cm="1">
        <f t="array" ref="R10">_xlfn.IFS(R$7=6," ",R$7=7," ",R$7=1,'CHAMPS NECESSAIRES'!$D$14,R$7=2,'CHAMPS NECESSAIRES'!$D$14,R$7=3,'CHAMPS NECESSAIRES'!$D$14,R$7=4,'CHAMPS NECESSAIRES'!$D$14,R$7=5,'CHAMPS NECESSAIRES'!$D$14)</f>
        <v>0.25000000000000006</v>
      </c>
      <c r="S10" s="94" t="str" cm="1">
        <f t="array" ref="S10">_xlfn.IFS(S$7=6," ",S$7=7," ",S$7=1,'CHAMPS NECESSAIRES'!$D$14,S$7=2,'CHAMPS NECESSAIRES'!$D$14,S$7=3,'CHAMPS NECESSAIRES'!$D$14,S$7=4,'CHAMPS NECESSAIRES'!$D$14,S$7=5,'CHAMPS NECESSAIRES'!$D$14)</f>
        <v xml:space="preserve"> </v>
      </c>
      <c r="T10" s="94" t="str" cm="1">
        <f t="array" ref="T10">_xlfn.IFS(T$7=6," ",T$7=7," ",T$7=1,'CHAMPS NECESSAIRES'!$D$14,T$7=2,'CHAMPS NECESSAIRES'!$D$14,T$7=3,'CHAMPS NECESSAIRES'!$D$14,T$7=4,'CHAMPS NECESSAIRES'!$D$14,T$7=5,'CHAMPS NECESSAIRES'!$D$14)</f>
        <v xml:space="preserve"> </v>
      </c>
      <c r="U10" s="94" cm="1">
        <f t="array" ref="U10">_xlfn.IFS(U$7=6," ",U$7=7," ",U$7=1,'CHAMPS NECESSAIRES'!$D$14,U$7=2,'CHAMPS NECESSAIRES'!$D$14,U$7=3,'CHAMPS NECESSAIRES'!$D$14,U$7=4,'CHAMPS NECESSAIRES'!$D$14,U$7=5,'CHAMPS NECESSAIRES'!$D$14)</f>
        <v>0.25000000000000006</v>
      </c>
      <c r="V10" s="94" cm="1">
        <f t="array" ref="V10">_xlfn.IFS(V$7=6," ",V$7=7," ",V$7=1,'CHAMPS NECESSAIRES'!$D$14,V$7=2,'CHAMPS NECESSAIRES'!$D$14,V$7=3,'CHAMPS NECESSAIRES'!$D$14,V$7=4,'CHAMPS NECESSAIRES'!$D$14,V$7=5,'CHAMPS NECESSAIRES'!$D$14)</f>
        <v>0.25000000000000006</v>
      </c>
      <c r="W10" s="94" cm="1">
        <f t="array" ref="W10">_xlfn.IFS(W$7=6," ",W$7=7," ",W$7=1,'CHAMPS NECESSAIRES'!$D$14,W$7=2,'CHAMPS NECESSAIRES'!$D$14,W$7=3,'CHAMPS NECESSAIRES'!$D$14,W$7=4,'CHAMPS NECESSAIRES'!$D$14,W$7=5,'CHAMPS NECESSAIRES'!$D$14)</f>
        <v>0.25000000000000006</v>
      </c>
      <c r="X10" s="94" cm="1">
        <f t="array" ref="X10">_xlfn.IFS(X$7=6," ",X$7=7," ",X$7=1,'CHAMPS NECESSAIRES'!$D$14,X$7=2,'CHAMPS NECESSAIRES'!$D$14,X$7=3,'CHAMPS NECESSAIRES'!$D$14,X$7=4,'CHAMPS NECESSAIRES'!$D$14,X$7=5,'CHAMPS NECESSAIRES'!$D$14)</f>
        <v>0.25000000000000006</v>
      </c>
      <c r="Y10" s="94" cm="1">
        <f t="array" ref="Y10">_xlfn.IFS(Y$7=6," ",Y$7=7," ",Y$7=1,'CHAMPS NECESSAIRES'!$D$14,Y$7=2,'CHAMPS NECESSAIRES'!$D$14,Y$7=3,'CHAMPS NECESSAIRES'!$D$14,Y$7=4,'CHAMPS NECESSAIRES'!$D$14,Y$7=5,'CHAMPS NECESSAIRES'!$D$14)</f>
        <v>0.25000000000000006</v>
      </c>
      <c r="Z10" s="94" t="str" cm="1">
        <f t="array" ref="Z10">_xlfn.IFS(Z$7=6," ",Z$7=7," ",Z$7=1,'CHAMPS NECESSAIRES'!$D$14,Z$7=2,'CHAMPS NECESSAIRES'!$D$14,Z$7=3,'CHAMPS NECESSAIRES'!$D$14,Z$7=4,'CHAMPS NECESSAIRES'!$D$14,Z$7=5,'CHAMPS NECESSAIRES'!$D$14)</f>
        <v xml:space="preserve"> </v>
      </c>
      <c r="AA10" s="94" t="str" cm="1">
        <f t="array" ref="AA10">_xlfn.IFS(AA$7=6," ",AA$7=7," ",AA$7=1,'CHAMPS NECESSAIRES'!$D$14,AA$7=2,'CHAMPS NECESSAIRES'!$D$14,AA$7=3,'CHAMPS NECESSAIRES'!$D$14,AA$7=4,'CHAMPS NECESSAIRES'!$D$14,AA$7=5,'CHAMPS NECESSAIRES'!$D$14)</f>
        <v xml:space="preserve"> </v>
      </c>
      <c r="AB10" s="94" cm="1">
        <f t="array" ref="AB10">_xlfn.IFS(AB$7=6," ",AB$7=7," ",AB$7=1,'CHAMPS NECESSAIRES'!$D$14,AB$7=2,'CHAMPS NECESSAIRES'!$D$14,AB$7=3,'CHAMPS NECESSAIRES'!$D$14,AB$7=4,'CHAMPS NECESSAIRES'!$D$14,AB$7=5,'CHAMPS NECESSAIRES'!$D$14)</f>
        <v>0.25000000000000006</v>
      </c>
      <c r="AC10" s="94" cm="1">
        <f t="array" ref="AC10">_xlfn.IFS(AC$7=6," ",AC$7=7," ",AC$7=1,'CHAMPS NECESSAIRES'!$D$14,AC$7=2,'CHAMPS NECESSAIRES'!$D$14,AC$7=3,'CHAMPS NECESSAIRES'!$D$14,AC$7=4,'CHAMPS NECESSAIRES'!$D$14,AC$7=5,'CHAMPS NECESSAIRES'!$D$14)</f>
        <v>0.25000000000000006</v>
      </c>
      <c r="AD10" s="94" cm="1">
        <f t="array" ref="AD10">_xlfn.IFS(AD$7=6," ",AD$7=7," ",AD$7=1,'CHAMPS NECESSAIRES'!$D$14,AD$7=2,'CHAMPS NECESSAIRES'!$D$14,AD$7=3,'CHAMPS NECESSAIRES'!$D$14,AD$7=4,'CHAMPS NECESSAIRES'!$D$14,AD$7=5,'CHAMPS NECESSAIRES'!$D$14)</f>
        <v>0.25000000000000006</v>
      </c>
      <c r="AE10" s="94" cm="1">
        <f t="array" ref="AE10">_xlfn.IFS(AE$7=6," ",AE$7=7," ",AE$7=1,'CHAMPS NECESSAIRES'!$D$14,AE$7=2,'CHAMPS NECESSAIRES'!$D$14,AE$7=3,'CHAMPS NECESSAIRES'!$D$14,AE$7=4,'CHAMPS NECESSAIRES'!$D$14,AE$7=5,'CHAMPS NECESSAIRES'!$D$14)</f>
        <v>0.25000000000000006</v>
      </c>
      <c r="AF10" s="94" cm="1">
        <f t="array" ref="AF10">_xlfn.IFS(AF$7=6," ",AF$7=7," ",AF$7=1,'CHAMPS NECESSAIRES'!$D$14,AF$7=2,'CHAMPS NECESSAIRES'!$D$14,AF$7=3,'CHAMPS NECESSAIRES'!$D$14,AF$7=4,'CHAMPS NECESSAIRES'!$D$14,AF$7=5,'CHAMPS NECESSAIRES'!$D$14)</f>
        <v>0.25000000000000006</v>
      </c>
      <c r="AG10" s="94" t="str" cm="1">
        <f t="array" ref="AG10">_xlfn.IFS(AG$7=6," ",AG$7=7," ",AG$7=1,'CHAMPS NECESSAIRES'!$D$14,AG$7=2,'CHAMPS NECESSAIRES'!$D$14,AG$7=3,'CHAMPS NECESSAIRES'!$D$14,AG$7=4,'CHAMPS NECESSAIRES'!$D$14,AG$7=5,'CHAMPS NECESSAIRES'!$D$14)</f>
        <v xml:space="preserve"> </v>
      </c>
      <c r="AH10" s="94" t="str" cm="1">
        <f t="array" ref="AH10">_xlfn.IFS(AH$7=6," ",AH$7=7," ",AH$7=1,'CHAMPS NECESSAIRES'!$D$14,AH$7=2,'CHAMPS NECESSAIRES'!$D$14,AH$7=3,'CHAMPS NECESSAIRES'!$D$14,AH$7=4,'CHAMPS NECESSAIRES'!$D$14,AH$7=5,'CHAMPS NECESSAIRES'!$D$14)</f>
        <v xml:space="preserve"> </v>
      </c>
      <c r="AI10" s="94" cm="1">
        <f t="array" ref="AI10">_xlfn.IFS(AI$7=6," ",AI$7=7," ",AI$7=1,'CHAMPS NECESSAIRES'!$D$14,AI$7=2,'CHAMPS NECESSAIRES'!$D$14,AI$7=3,'CHAMPS NECESSAIRES'!$D$14,AI$7=4,'CHAMPS NECESSAIRES'!$D$14,AI$7=5,'CHAMPS NECESSAIRES'!$D$14)</f>
        <v>0.25000000000000006</v>
      </c>
      <c r="AJ10" s="94" cm="1">
        <f t="array" ref="AJ10">_xlfn.IFS(AJ$7=6," ",AJ$7=7," ",AJ$7=1,'CHAMPS NECESSAIRES'!$D$14,AJ$7=2,'CHAMPS NECESSAIRES'!$D$14,AJ$7=3,'CHAMPS NECESSAIRES'!$D$14,AJ$7=4,'CHAMPS NECESSAIRES'!$D$14,AJ$7=5,'CHAMPS NECESSAIRES'!$D$14)</f>
        <v>0.25000000000000006</v>
      </c>
      <c r="AK10" s="4" t="e">
        <f t="shared" ref="AK10:AK17" si="4">(F10*24)+(G10*24)+(H10*24)+(I10*24)+(J10*24)+(M10*24)+(N10*24)+(O10*24)+(P10*24)+(Q10*24)+(T10*24)+(U10*24)+(V10*24)+(W10*24)+(X10*24)+(AA10*24)+(AB10*24)+(AC10*24)+(AD10*24)+(AJ10*24)</f>
        <v>#VALUE!</v>
      </c>
      <c r="AL10" s="5" t="e">
        <f t="shared" ref="AL10:AL12" si="5">AK10/24</f>
        <v>#VALUE!</v>
      </c>
      <c r="AM10" s="26">
        <f t="shared" ref="AM10:AM17" si="6">SUM(F10:AJ10)</f>
        <v>5.5000000000000009</v>
      </c>
      <c r="AN10" s="27">
        <f t="shared" ref="AN10:AN17" si="7">AM10/4</f>
        <v>1.3750000000000002</v>
      </c>
      <c r="AO10" s="28">
        <f t="shared" ref="AO10:AO17" si="8">AN10*24</f>
        <v>33.000000000000007</v>
      </c>
      <c r="AP10" s="72">
        <f t="shared" ref="AP10:AP17" si="9">AO10*(1-$D$3)</f>
        <v>31.350000000000005</v>
      </c>
      <c r="AQ10" s="17">
        <f t="shared" si="3"/>
        <v>31</v>
      </c>
      <c r="AR10" s="18" t="s">
        <v>86</v>
      </c>
      <c r="AS10" s="32"/>
      <c r="AT10" s="32"/>
      <c r="AU10" s="32"/>
      <c r="AV10" s="32"/>
      <c r="AW10" s="32"/>
      <c r="AX10" s="32"/>
      <c r="AY10" s="32"/>
      <c r="AZ10" s="32"/>
      <c r="BA10" s="32"/>
    </row>
    <row r="11" spans="1:53" x14ac:dyDescent="0.35">
      <c r="A11" s="32"/>
      <c r="B11" s="51" t="s">
        <v>85</v>
      </c>
      <c r="C11" s="15" t="s">
        <v>85</v>
      </c>
      <c r="D11" s="51" t="s">
        <v>57</v>
      </c>
      <c r="E11" s="51" t="s">
        <v>62</v>
      </c>
      <c r="F11" s="94" t="str" cm="1">
        <f t="array" ref="F11">_xlfn.IFS(F$7=6," ",F$7=7," ",F$7=1,'CHAMPS NECESSAIRES'!$D$14,F$7=2,'CHAMPS NECESSAIRES'!$D$14,F$7=3,'CHAMPS NECESSAIRES'!$D$14,F$7=4,'CHAMPS NECESSAIRES'!$D$14,F$7=5,'CHAMPS NECESSAIRES'!$D$14)</f>
        <v xml:space="preserve"> </v>
      </c>
      <c r="G11" s="94" cm="1">
        <f t="array" ref="G11">_xlfn.IFS(G$7=6," ",G$7=7," ",G$7=1,'CHAMPS NECESSAIRES'!$D$14,G$7=2,'CHAMPS NECESSAIRES'!$D$14,G$7=3,'CHAMPS NECESSAIRES'!$D$14,G$7=4,'CHAMPS NECESSAIRES'!$D$14,G$7=5,'CHAMPS NECESSAIRES'!$D$14)</f>
        <v>0.25000000000000006</v>
      </c>
      <c r="H11" s="94" cm="1">
        <f t="array" ref="H11">_xlfn.IFS(H$7=6," ",H$7=7," ",H$7=1,'CHAMPS NECESSAIRES'!$D$14,H$7=2,'CHAMPS NECESSAIRES'!$D$14,H$7=3,'CHAMPS NECESSAIRES'!$D$14,H$7=4,'CHAMPS NECESSAIRES'!$D$14,H$7=5,'CHAMPS NECESSAIRES'!$D$14)</f>
        <v>0.25000000000000006</v>
      </c>
      <c r="I11" s="94" cm="1">
        <f t="array" ref="I11">_xlfn.IFS(I$7=6," ",I$7=7," ",I$7=1,'CHAMPS NECESSAIRES'!$D$14,I$7=2,'CHAMPS NECESSAIRES'!$D$14,I$7=3,'CHAMPS NECESSAIRES'!$D$14,I$7=4,'CHAMPS NECESSAIRES'!$D$14,I$7=5,'CHAMPS NECESSAIRES'!$D$14)</f>
        <v>0.25000000000000006</v>
      </c>
      <c r="J11" s="94" cm="1">
        <f t="array" ref="J11">_xlfn.IFS(J$7=6," ",J$7=7," ",J$7=1,'CHAMPS NECESSAIRES'!$D$14,J$7=2,'CHAMPS NECESSAIRES'!$D$14,J$7=3,'CHAMPS NECESSAIRES'!$D$14,J$7=4,'CHAMPS NECESSAIRES'!$D$14,J$7=5,'CHAMPS NECESSAIRES'!$D$14)</f>
        <v>0.25000000000000006</v>
      </c>
      <c r="K11" s="94" cm="1">
        <f t="array" ref="K11">_xlfn.IFS(K$7=6," ",K$7=7," ",K$7=1,'CHAMPS NECESSAIRES'!$D$14,K$7=2,'CHAMPS NECESSAIRES'!$D$14,K$7=3,'CHAMPS NECESSAIRES'!$D$14,K$7=4,'CHAMPS NECESSAIRES'!$D$14,K$7=5,'CHAMPS NECESSAIRES'!$D$14)</f>
        <v>0.25000000000000006</v>
      </c>
      <c r="L11" s="94" t="str" cm="1">
        <f t="array" ref="L11">_xlfn.IFS(L$7=6," ",L$7=7," ",L$7=1,'CHAMPS NECESSAIRES'!$D$14,L$7=2,'CHAMPS NECESSAIRES'!$D$14,L$7=3,'CHAMPS NECESSAIRES'!$D$14,L$7=4,'CHAMPS NECESSAIRES'!$D$14,L$7=5,'CHAMPS NECESSAIRES'!$D$14)</f>
        <v xml:space="preserve"> </v>
      </c>
      <c r="M11" s="94" t="str" cm="1">
        <f t="array" ref="M11">_xlfn.IFS(M$7=6," ",M$7=7," ",M$7=1,'CHAMPS NECESSAIRES'!$D$14,M$7=2,'CHAMPS NECESSAIRES'!$D$14,M$7=3,'CHAMPS NECESSAIRES'!$D$14,M$7=4,'CHAMPS NECESSAIRES'!$D$14,M$7=5,'CHAMPS NECESSAIRES'!$D$14)</f>
        <v xml:space="preserve"> </v>
      </c>
      <c r="N11" s="94" cm="1">
        <f t="array" ref="N11">_xlfn.IFS(N$7=6," ",N$7=7," ",N$7=1,'CHAMPS NECESSAIRES'!$D$14,N$7=2,'CHAMPS NECESSAIRES'!$D$14,N$7=3,'CHAMPS NECESSAIRES'!$D$14,N$7=4,'CHAMPS NECESSAIRES'!$D$14,N$7=5,'CHAMPS NECESSAIRES'!$D$14)</f>
        <v>0.25000000000000006</v>
      </c>
      <c r="O11" s="94" cm="1">
        <f t="array" ref="O11">_xlfn.IFS(O$7=6," ",O$7=7," ",O$7=1,'CHAMPS NECESSAIRES'!$D$14,O$7=2,'CHAMPS NECESSAIRES'!$D$14,O$7=3,'CHAMPS NECESSAIRES'!$D$14,O$7=4,'CHAMPS NECESSAIRES'!$D$14,O$7=5,'CHAMPS NECESSAIRES'!$D$14)</f>
        <v>0.25000000000000006</v>
      </c>
      <c r="P11" s="94" cm="1">
        <f t="array" ref="P11">_xlfn.IFS(P$7=6," ",P$7=7," ",P$7=1,'CHAMPS NECESSAIRES'!$D$14,P$7=2,'CHAMPS NECESSAIRES'!$D$14,P$7=3,'CHAMPS NECESSAIRES'!$D$14,P$7=4,'CHAMPS NECESSAIRES'!$D$14,P$7=5,'CHAMPS NECESSAIRES'!$D$14)</f>
        <v>0.25000000000000006</v>
      </c>
      <c r="Q11" s="94" cm="1">
        <f t="array" ref="Q11">_xlfn.IFS(Q$7=6," ",Q$7=7," ",Q$7=1,'CHAMPS NECESSAIRES'!$D$14,Q$7=2,'CHAMPS NECESSAIRES'!$D$14,Q$7=3,'CHAMPS NECESSAIRES'!$D$14,Q$7=4,'CHAMPS NECESSAIRES'!$D$14,Q$7=5,'CHAMPS NECESSAIRES'!$D$14)</f>
        <v>0.25000000000000006</v>
      </c>
      <c r="R11" s="94" cm="1">
        <f t="array" ref="R11">_xlfn.IFS(R$7=6," ",R$7=7," ",R$7=1,'CHAMPS NECESSAIRES'!$D$14,R$7=2,'CHAMPS NECESSAIRES'!$D$14,R$7=3,'CHAMPS NECESSAIRES'!$D$14,R$7=4,'CHAMPS NECESSAIRES'!$D$14,R$7=5,'CHAMPS NECESSAIRES'!$D$14)</f>
        <v>0.25000000000000006</v>
      </c>
      <c r="S11" s="94" t="str" cm="1">
        <f t="array" ref="S11">_xlfn.IFS(S$7=6," ",S$7=7," ",S$7=1,'CHAMPS NECESSAIRES'!$D$14,S$7=2,'CHAMPS NECESSAIRES'!$D$14,S$7=3,'CHAMPS NECESSAIRES'!$D$14,S$7=4,'CHAMPS NECESSAIRES'!$D$14,S$7=5,'CHAMPS NECESSAIRES'!$D$14)</f>
        <v xml:space="preserve"> </v>
      </c>
      <c r="T11" s="94" t="str" cm="1">
        <f t="array" ref="T11">_xlfn.IFS(T$7=6," ",T$7=7," ",T$7=1,'CHAMPS NECESSAIRES'!$D$14,T$7=2,'CHAMPS NECESSAIRES'!$D$14,T$7=3,'CHAMPS NECESSAIRES'!$D$14,T$7=4,'CHAMPS NECESSAIRES'!$D$14,T$7=5,'CHAMPS NECESSAIRES'!$D$14)</f>
        <v xml:space="preserve"> </v>
      </c>
      <c r="U11" s="94" cm="1">
        <f t="array" ref="U11">_xlfn.IFS(U$7=6," ",U$7=7," ",U$7=1,'CHAMPS NECESSAIRES'!$D$14,U$7=2,'CHAMPS NECESSAIRES'!$D$14,U$7=3,'CHAMPS NECESSAIRES'!$D$14,U$7=4,'CHAMPS NECESSAIRES'!$D$14,U$7=5,'CHAMPS NECESSAIRES'!$D$14)</f>
        <v>0.25000000000000006</v>
      </c>
      <c r="V11" s="94" cm="1">
        <f t="array" ref="V11">_xlfn.IFS(V$7=6," ",V$7=7," ",V$7=1,'CHAMPS NECESSAIRES'!$D$14,V$7=2,'CHAMPS NECESSAIRES'!$D$14,V$7=3,'CHAMPS NECESSAIRES'!$D$14,V$7=4,'CHAMPS NECESSAIRES'!$D$14,V$7=5,'CHAMPS NECESSAIRES'!$D$14)</f>
        <v>0.25000000000000006</v>
      </c>
      <c r="W11" s="94" cm="1">
        <f t="array" ref="W11">_xlfn.IFS(W$7=6," ",W$7=7," ",W$7=1,'CHAMPS NECESSAIRES'!$D$14,W$7=2,'CHAMPS NECESSAIRES'!$D$14,W$7=3,'CHAMPS NECESSAIRES'!$D$14,W$7=4,'CHAMPS NECESSAIRES'!$D$14,W$7=5,'CHAMPS NECESSAIRES'!$D$14)</f>
        <v>0.25000000000000006</v>
      </c>
      <c r="X11" s="94" cm="1">
        <f t="array" ref="X11">_xlfn.IFS(X$7=6," ",X$7=7," ",X$7=1,'CHAMPS NECESSAIRES'!$D$14,X$7=2,'CHAMPS NECESSAIRES'!$D$14,X$7=3,'CHAMPS NECESSAIRES'!$D$14,X$7=4,'CHAMPS NECESSAIRES'!$D$14,X$7=5,'CHAMPS NECESSAIRES'!$D$14)</f>
        <v>0.25000000000000006</v>
      </c>
      <c r="Y11" s="94" cm="1">
        <f t="array" ref="Y11">_xlfn.IFS(Y$7=6," ",Y$7=7," ",Y$7=1,'CHAMPS NECESSAIRES'!$D$14,Y$7=2,'CHAMPS NECESSAIRES'!$D$14,Y$7=3,'CHAMPS NECESSAIRES'!$D$14,Y$7=4,'CHAMPS NECESSAIRES'!$D$14,Y$7=5,'CHAMPS NECESSAIRES'!$D$14)</f>
        <v>0.25000000000000006</v>
      </c>
      <c r="Z11" s="94" t="str" cm="1">
        <f t="array" ref="Z11">_xlfn.IFS(Z$7=6," ",Z$7=7," ",Z$7=1,'CHAMPS NECESSAIRES'!$D$14,Z$7=2,'CHAMPS NECESSAIRES'!$D$14,Z$7=3,'CHAMPS NECESSAIRES'!$D$14,Z$7=4,'CHAMPS NECESSAIRES'!$D$14,Z$7=5,'CHAMPS NECESSAIRES'!$D$14)</f>
        <v xml:space="preserve"> </v>
      </c>
      <c r="AA11" s="94" t="str" cm="1">
        <f t="array" ref="AA11">_xlfn.IFS(AA$7=6," ",AA$7=7," ",AA$7=1,'CHAMPS NECESSAIRES'!$D$14,AA$7=2,'CHAMPS NECESSAIRES'!$D$14,AA$7=3,'CHAMPS NECESSAIRES'!$D$14,AA$7=4,'CHAMPS NECESSAIRES'!$D$14,AA$7=5,'CHAMPS NECESSAIRES'!$D$14)</f>
        <v xml:space="preserve"> </v>
      </c>
      <c r="AB11" s="94" cm="1">
        <f t="array" ref="AB11">_xlfn.IFS(AB$7=6," ",AB$7=7," ",AB$7=1,'CHAMPS NECESSAIRES'!$D$14,AB$7=2,'CHAMPS NECESSAIRES'!$D$14,AB$7=3,'CHAMPS NECESSAIRES'!$D$14,AB$7=4,'CHAMPS NECESSAIRES'!$D$14,AB$7=5,'CHAMPS NECESSAIRES'!$D$14)</f>
        <v>0.25000000000000006</v>
      </c>
      <c r="AC11" s="94" cm="1">
        <f t="array" ref="AC11">_xlfn.IFS(AC$7=6," ",AC$7=7," ",AC$7=1,'CHAMPS NECESSAIRES'!$D$14,AC$7=2,'CHAMPS NECESSAIRES'!$D$14,AC$7=3,'CHAMPS NECESSAIRES'!$D$14,AC$7=4,'CHAMPS NECESSAIRES'!$D$14,AC$7=5,'CHAMPS NECESSAIRES'!$D$14)</f>
        <v>0.25000000000000006</v>
      </c>
      <c r="AD11" s="94" cm="1">
        <f t="array" ref="AD11">_xlfn.IFS(AD$7=6," ",AD$7=7," ",AD$7=1,'CHAMPS NECESSAIRES'!$D$14,AD$7=2,'CHAMPS NECESSAIRES'!$D$14,AD$7=3,'CHAMPS NECESSAIRES'!$D$14,AD$7=4,'CHAMPS NECESSAIRES'!$D$14,AD$7=5,'CHAMPS NECESSAIRES'!$D$14)</f>
        <v>0.25000000000000006</v>
      </c>
      <c r="AE11" s="94" cm="1">
        <f t="array" ref="AE11">_xlfn.IFS(AE$7=6," ",AE$7=7," ",AE$7=1,'CHAMPS NECESSAIRES'!$D$14,AE$7=2,'CHAMPS NECESSAIRES'!$D$14,AE$7=3,'CHAMPS NECESSAIRES'!$D$14,AE$7=4,'CHAMPS NECESSAIRES'!$D$14,AE$7=5,'CHAMPS NECESSAIRES'!$D$14)</f>
        <v>0.25000000000000006</v>
      </c>
      <c r="AF11" s="94" cm="1">
        <f t="array" ref="AF11">_xlfn.IFS(AF$7=6," ",AF$7=7," ",AF$7=1,'CHAMPS NECESSAIRES'!$D$14,AF$7=2,'CHAMPS NECESSAIRES'!$D$14,AF$7=3,'CHAMPS NECESSAIRES'!$D$14,AF$7=4,'CHAMPS NECESSAIRES'!$D$14,AF$7=5,'CHAMPS NECESSAIRES'!$D$14)</f>
        <v>0.25000000000000006</v>
      </c>
      <c r="AG11" s="94" t="str" cm="1">
        <f t="array" ref="AG11">_xlfn.IFS(AG$7=6," ",AG$7=7," ",AG$7=1,'CHAMPS NECESSAIRES'!$D$14,AG$7=2,'CHAMPS NECESSAIRES'!$D$14,AG$7=3,'CHAMPS NECESSAIRES'!$D$14,AG$7=4,'CHAMPS NECESSAIRES'!$D$14,AG$7=5,'CHAMPS NECESSAIRES'!$D$14)</f>
        <v xml:space="preserve"> </v>
      </c>
      <c r="AH11" s="94" t="str" cm="1">
        <f t="array" ref="AH11">_xlfn.IFS(AH$7=6," ",AH$7=7," ",AH$7=1,'CHAMPS NECESSAIRES'!$D$14,AH$7=2,'CHAMPS NECESSAIRES'!$D$14,AH$7=3,'CHAMPS NECESSAIRES'!$D$14,AH$7=4,'CHAMPS NECESSAIRES'!$D$14,AH$7=5,'CHAMPS NECESSAIRES'!$D$14)</f>
        <v xml:space="preserve"> </v>
      </c>
      <c r="AI11" s="94" cm="1">
        <f t="array" ref="AI11">_xlfn.IFS(AI$7=6," ",AI$7=7," ",AI$7=1,'CHAMPS NECESSAIRES'!$D$14,AI$7=2,'CHAMPS NECESSAIRES'!$D$14,AI$7=3,'CHAMPS NECESSAIRES'!$D$14,AI$7=4,'CHAMPS NECESSAIRES'!$D$14,AI$7=5,'CHAMPS NECESSAIRES'!$D$14)</f>
        <v>0.25000000000000006</v>
      </c>
      <c r="AJ11" s="94" cm="1">
        <f t="array" ref="AJ11">_xlfn.IFS(AJ$7=6," ",AJ$7=7," ",AJ$7=1,'CHAMPS NECESSAIRES'!$D$14,AJ$7=2,'CHAMPS NECESSAIRES'!$D$14,AJ$7=3,'CHAMPS NECESSAIRES'!$D$14,AJ$7=4,'CHAMPS NECESSAIRES'!$D$14,AJ$7=5,'CHAMPS NECESSAIRES'!$D$14)</f>
        <v>0.25000000000000006</v>
      </c>
      <c r="AK11" s="4" t="e">
        <f t="shared" si="4"/>
        <v>#VALUE!</v>
      </c>
      <c r="AL11" s="5" t="e">
        <f t="shared" si="5"/>
        <v>#VALUE!</v>
      </c>
      <c r="AM11" s="26">
        <f t="shared" si="6"/>
        <v>5.5000000000000009</v>
      </c>
      <c r="AN11" s="27">
        <f t="shared" si="7"/>
        <v>1.3750000000000002</v>
      </c>
      <c r="AO11" s="28">
        <f t="shared" si="8"/>
        <v>33.000000000000007</v>
      </c>
      <c r="AP11" s="72">
        <f t="shared" si="9"/>
        <v>31.350000000000005</v>
      </c>
      <c r="AQ11" s="17">
        <f t="shared" si="3"/>
        <v>31</v>
      </c>
      <c r="AR11" s="18" t="s">
        <v>86</v>
      </c>
      <c r="AS11" s="32"/>
      <c r="AT11" s="32"/>
      <c r="AU11" s="32"/>
      <c r="AV11" s="32"/>
      <c r="AW11" s="32"/>
      <c r="AX11" s="32"/>
      <c r="AY11" s="32"/>
      <c r="AZ11" s="32"/>
      <c r="BA11" s="32"/>
    </row>
    <row r="12" spans="1:53" x14ac:dyDescent="0.35">
      <c r="A12" s="32"/>
      <c r="B12" s="51" t="s">
        <v>85</v>
      </c>
      <c r="C12" s="15" t="s">
        <v>85</v>
      </c>
      <c r="D12" s="51" t="s">
        <v>57</v>
      </c>
      <c r="E12" s="51" t="s">
        <v>62</v>
      </c>
      <c r="F12" s="94" t="str" cm="1">
        <f t="array" ref="F12">_xlfn.IFS(F$7=6," ",F$7=7," ",F$7=1,'CHAMPS NECESSAIRES'!$D$14,F$7=2,'CHAMPS NECESSAIRES'!$D$14,F$7=3,'CHAMPS NECESSAIRES'!$D$14,F$7=4,'CHAMPS NECESSAIRES'!$D$14,F$7=5,'CHAMPS NECESSAIRES'!$D$14)</f>
        <v xml:space="preserve"> </v>
      </c>
      <c r="G12" s="94" cm="1">
        <f t="array" ref="G12">_xlfn.IFS(G$7=6," ",G$7=7," ",G$7=1,'CHAMPS NECESSAIRES'!$D$14,G$7=2,'CHAMPS NECESSAIRES'!$D$14,G$7=3,'CHAMPS NECESSAIRES'!$D$14,G$7=4,'CHAMPS NECESSAIRES'!$D$14,G$7=5,'CHAMPS NECESSAIRES'!$D$14)</f>
        <v>0.25000000000000006</v>
      </c>
      <c r="H12" s="94" cm="1">
        <f t="array" ref="H12">_xlfn.IFS(H$7=6," ",H$7=7," ",H$7=1,'CHAMPS NECESSAIRES'!$D$14,H$7=2,'CHAMPS NECESSAIRES'!$D$14,H$7=3,'CHAMPS NECESSAIRES'!$D$14,H$7=4,'CHAMPS NECESSAIRES'!$D$14,H$7=5,'CHAMPS NECESSAIRES'!$D$14)</f>
        <v>0.25000000000000006</v>
      </c>
      <c r="I12" s="94" cm="1">
        <f t="array" ref="I12">_xlfn.IFS(I$7=6," ",I$7=7," ",I$7=1,'CHAMPS NECESSAIRES'!$D$14,I$7=2,'CHAMPS NECESSAIRES'!$D$14,I$7=3,'CHAMPS NECESSAIRES'!$D$14,I$7=4,'CHAMPS NECESSAIRES'!$D$14,I$7=5,'CHAMPS NECESSAIRES'!$D$14)</f>
        <v>0.25000000000000006</v>
      </c>
      <c r="J12" s="94" cm="1">
        <f t="array" ref="J12">_xlfn.IFS(J$7=6," ",J$7=7," ",J$7=1,'CHAMPS NECESSAIRES'!$D$14,J$7=2,'CHAMPS NECESSAIRES'!$D$14,J$7=3,'CHAMPS NECESSAIRES'!$D$14,J$7=4,'CHAMPS NECESSAIRES'!$D$14,J$7=5,'CHAMPS NECESSAIRES'!$D$14)</f>
        <v>0.25000000000000006</v>
      </c>
      <c r="K12" s="94" cm="1">
        <f t="array" ref="K12">_xlfn.IFS(K$7=6," ",K$7=7," ",K$7=1,'CHAMPS NECESSAIRES'!$D$14,K$7=2,'CHAMPS NECESSAIRES'!$D$14,K$7=3,'CHAMPS NECESSAIRES'!$D$14,K$7=4,'CHAMPS NECESSAIRES'!$D$14,K$7=5,'CHAMPS NECESSAIRES'!$D$14)</f>
        <v>0.25000000000000006</v>
      </c>
      <c r="L12" s="94" t="str" cm="1">
        <f t="array" ref="L12">_xlfn.IFS(L$7=6," ",L$7=7," ",L$7=1,'CHAMPS NECESSAIRES'!$D$14,L$7=2,'CHAMPS NECESSAIRES'!$D$14,L$7=3,'CHAMPS NECESSAIRES'!$D$14,L$7=4,'CHAMPS NECESSAIRES'!$D$14,L$7=5,'CHAMPS NECESSAIRES'!$D$14)</f>
        <v xml:space="preserve"> </v>
      </c>
      <c r="M12" s="94" t="str" cm="1">
        <f t="array" ref="M12">_xlfn.IFS(M$7=6," ",M$7=7," ",M$7=1,'CHAMPS NECESSAIRES'!$D$14,M$7=2,'CHAMPS NECESSAIRES'!$D$14,M$7=3,'CHAMPS NECESSAIRES'!$D$14,M$7=4,'CHAMPS NECESSAIRES'!$D$14,M$7=5,'CHAMPS NECESSAIRES'!$D$14)</f>
        <v xml:space="preserve"> </v>
      </c>
      <c r="N12" s="94" cm="1">
        <f t="array" ref="N12">_xlfn.IFS(N$7=6," ",N$7=7," ",N$7=1,'CHAMPS NECESSAIRES'!$D$14,N$7=2,'CHAMPS NECESSAIRES'!$D$14,N$7=3,'CHAMPS NECESSAIRES'!$D$14,N$7=4,'CHAMPS NECESSAIRES'!$D$14,N$7=5,'CHAMPS NECESSAIRES'!$D$14)</f>
        <v>0.25000000000000006</v>
      </c>
      <c r="O12" s="94" cm="1">
        <f t="array" ref="O12">_xlfn.IFS(O$7=6," ",O$7=7," ",O$7=1,'CHAMPS NECESSAIRES'!$D$14,O$7=2,'CHAMPS NECESSAIRES'!$D$14,O$7=3,'CHAMPS NECESSAIRES'!$D$14,O$7=4,'CHAMPS NECESSAIRES'!$D$14,O$7=5,'CHAMPS NECESSAIRES'!$D$14)</f>
        <v>0.25000000000000006</v>
      </c>
      <c r="P12" s="94" cm="1">
        <f t="array" ref="P12">_xlfn.IFS(P$7=6," ",P$7=7," ",P$7=1,'CHAMPS NECESSAIRES'!$D$14,P$7=2,'CHAMPS NECESSAIRES'!$D$14,P$7=3,'CHAMPS NECESSAIRES'!$D$14,P$7=4,'CHAMPS NECESSAIRES'!$D$14,P$7=5,'CHAMPS NECESSAIRES'!$D$14)</f>
        <v>0.25000000000000006</v>
      </c>
      <c r="Q12" s="94" cm="1">
        <f t="array" ref="Q12">_xlfn.IFS(Q$7=6," ",Q$7=7," ",Q$7=1,'CHAMPS NECESSAIRES'!$D$14,Q$7=2,'CHAMPS NECESSAIRES'!$D$14,Q$7=3,'CHAMPS NECESSAIRES'!$D$14,Q$7=4,'CHAMPS NECESSAIRES'!$D$14,Q$7=5,'CHAMPS NECESSAIRES'!$D$14)</f>
        <v>0.25000000000000006</v>
      </c>
      <c r="R12" s="94" cm="1">
        <f t="array" ref="R12">_xlfn.IFS(R$7=6," ",R$7=7," ",R$7=1,'CHAMPS NECESSAIRES'!$D$14,R$7=2,'CHAMPS NECESSAIRES'!$D$14,R$7=3,'CHAMPS NECESSAIRES'!$D$14,R$7=4,'CHAMPS NECESSAIRES'!$D$14,R$7=5,'CHAMPS NECESSAIRES'!$D$14)</f>
        <v>0.25000000000000006</v>
      </c>
      <c r="S12" s="94" t="str" cm="1">
        <f t="array" ref="S12">_xlfn.IFS(S$7=6," ",S$7=7," ",S$7=1,'CHAMPS NECESSAIRES'!$D$14,S$7=2,'CHAMPS NECESSAIRES'!$D$14,S$7=3,'CHAMPS NECESSAIRES'!$D$14,S$7=4,'CHAMPS NECESSAIRES'!$D$14,S$7=5,'CHAMPS NECESSAIRES'!$D$14)</f>
        <v xml:space="preserve"> </v>
      </c>
      <c r="T12" s="94" t="str" cm="1">
        <f t="array" ref="T12">_xlfn.IFS(T$7=6," ",T$7=7," ",T$7=1,'CHAMPS NECESSAIRES'!$D$14,T$7=2,'CHAMPS NECESSAIRES'!$D$14,T$7=3,'CHAMPS NECESSAIRES'!$D$14,T$7=4,'CHAMPS NECESSAIRES'!$D$14,T$7=5,'CHAMPS NECESSAIRES'!$D$14)</f>
        <v xml:space="preserve"> </v>
      </c>
      <c r="U12" s="94" cm="1">
        <f t="array" ref="U12">_xlfn.IFS(U$7=6," ",U$7=7," ",U$7=1,'CHAMPS NECESSAIRES'!$D$14,U$7=2,'CHAMPS NECESSAIRES'!$D$14,U$7=3,'CHAMPS NECESSAIRES'!$D$14,U$7=4,'CHAMPS NECESSAIRES'!$D$14,U$7=5,'CHAMPS NECESSAIRES'!$D$14)</f>
        <v>0.25000000000000006</v>
      </c>
      <c r="V12" s="94" cm="1">
        <f t="array" ref="V12">_xlfn.IFS(V$7=6," ",V$7=7," ",V$7=1,'CHAMPS NECESSAIRES'!$D$14,V$7=2,'CHAMPS NECESSAIRES'!$D$14,V$7=3,'CHAMPS NECESSAIRES'!$D$14,V$7=4,'CHAMPS NECESSAIRES'!$D$14,V$7=5,'CHAMPS NECESSAIRES'!$D$14)</f>
        <v>0.25000000000000006</v>
      </c>
      <c r="W12" s="94" cm="1">
        <f t="array" ref="W12">_xlfn.IFS(W$7=6," ",W$7=7," ",W$7=1,'CHAMPS NECESSAIRES'!$D$14,W$7=2,'CHAMPS NECESSAIRES'!$D$14,W$7=3,'CHAMPS NECESSAIRES'!$D$14,W$7=4,'CHAMPS NECESSAIRES'!$D$14,W$7=5,'CHAMPS NECESSAIRES'!$D$14)</f>
        <v>0.25000000000000006</v>
      </c>
      <c r="X12" s="94" cm="1">
        <f t="array" ref="X12">_xlfn.IFS(X$7=6," ",X$7=7," ",X$7=1,'CHAMPS NECESSAIRES'!$D$14,X$7=2,'CHAMPS NECESSAIRES'!$D$14,X$7=3,'CHAMPS NECESSAIRES'!$D$14,X$7=4,'CHAMPS NECESSAIRES'!$D$14,X$7=5,'CHAMPS NECESSAIRES'!$D$14)</f>
        <v>0.25000000000000006</v>
      </c>
      <c r="Y12" s="94" cm="1">
        <f t="array" ref="Y12">_xlfn.IFS(Y$7=6," ",Y$7=7," ",Y$7=1,'CHAMPS NECESSAIRES'!$D$14,Y$7=2,'CHAMPS NECESSAIRES'!$D$14,Y$7=3,'CHAMPS NECESSAIRES'!$D$14,Y$7=4,'CHAMPS NECESSAIRES'!$D$14,Y$7=5,'CHAMPS NECESSAIRES'!$D$14)</f>
        <v>0.25000000000000006</v>
      </c>
      <c r="Z12" s="94" t="str" cm="1">
        <f t="array" ref="Z12">_xlfn.IFS(Z$7=6," ",Z$7=7," ",Z$7=1,'CHAMPS NECESSAIRES'!$D$14,Z$7=2,'CHAMPS NECESSAIRES'!$D$14,Z$7=3,'CHAMPS NECESSAIRES'!$D$14,Z$7=4,'CHAMPS NECESSAIRES'!$D$14,Z$7=5,'CHAMPS NECESSAIRES'!$D$14)</f>
        <v xml:space="preserve"> </v>
      </c>
      <c r="AA12" s="94" t="str" cm="1">
        <f t="array" ref="AA12">_xlfn.IFS(AA$7=6," ",AA$7=7," ",AA$7=1,'CHAMPS NECESSAIRES'!$D$14,AA$7=2,'CHAMPS NECESSAIRES'!$D$14,AA$7=3,'CHAMPS NECESSAIRES'!$D$14,AA$7=4,'CHAMPS NECESSAIRES'!$D$14,AA$7=5,'CHAMPS NECESSAIRES'!$D$14)</f>
        <v xml:space="preserve"> </v>
      </c>
      <c r="AB12" s="94" cm="1">
        <f t="array" ref="AB12">_xlfn.IFS(AB$7=6," ",AB$7=7," ",AB$7=1,'CHAMPS NECESSAIRES'!$D$14,AB$7=2,'CHAMPS NECESSAIRES'!$D$14,AB$7=3,'CHAMPS NECESSAIRES'!$D$14,AB$7=4,'CHAMPS NECESSAIRES'!$D$14,AB$7=5,'CHAMPS NECESSAIRES'!$D$14)</f>
        <v>0.25000000000000006</v>
      </c>
      <c r="AC12" s="94" cm="1">
        <f t="array" ref="AC12">_xlfn.IFS(AC$7=6," ",AC$7=7," ",AC$7=1,'CHAMPS NECESSAIRES'!$D$14,AC$7=2,'CHAMPS NECESSAIRES'!$D$14,AC$7=3,'CHAMPS NECESSAIRES'!$D$14,AC$7=4,'CHAMPS NECESSAIRES'!$D$14,AC$7=5,'CHAMPS NECESSAIRES'!$D$14)</f>
        <v>0.25000000000000006</v>
      </c>
      <c r="AD12" s="94" cm="1">
        <f t="array" ref="AD12">_xlfn.IFS(AD$7=6," ",AD$7=7," ",AD$7=1,'CHAMPS NECESSAIRES'!$D$14,AD$7=2,'CHAMPS NECESSAIRES'!$D$14,AD$7=3,'CHAMPS NECESSAIRES'!$D$14,AD$7=4,'CHAMPS NECESSAIRES'!$D$14,AD$7=5,'CHAMPS NECESSAIRES'!$D$14)</f>
        <v>0.25000000000000006</v>
      </c>
      <c r="AE12" s="94" cm="1">
        <f t="array" ref="AE12">_xlfn.IFS(AE$7=6," ",AE$7=7," ",AE$7=1,'CHAMPS NECESSAIRES'!$D$14,AE$7=2,'CHAMPS NECESSAIRES'!$D$14,AE$7=3,'CHAMPS NECESSAIRES'!$D$14,AE$7=4,'CHAMPS NECESSAIRES'!$D$14,AE$7=5,'CHAMPS NECESSAIRES'!$D$14)</f>
        <v>0.25000000000000006</v>
      </c>
      <c r="AF12" s="94" cm="1">
        <f t="array" ref="AF12">_xlfn.IFS(AF$7=6," ",AF$7=7," ",AF$7=1,'CHAMPS NECESSAIRES'!$D$14,AF$7=2,'CHAMPS NECESSAIRES'!$D$14,AF$7=3,'CHAMPS NECESSAIRES'!$D$14,AF$7=4,'CHAMPS NECESSAIRES'!$D$14,AF$7=5,'CHAMPS NECESSAIRES'!$D$14)</f>
        <v>0.25000000000000006</v>
      </c>
      <c r="AG12" s="94" t="str" cm="1">
        <f t="array" ref="AG12">_xlfn.IFS(AG$7=6," ",AG$7=7," ",AG$7=1,'CHAMPS NECESSAIRES'!$D$14,AG$7=2,'CHAMPS NECESSAIRES'!$D$14,AG$7=3,'CHAMPS NECESSAIRES'!$D$14,AG$7=4,'CHAMPS NECESSAIRES'!$D$14,AG$7=5,'CHAMPS NECESSAIRES'!$D$14)</f>
        <v xml:space="preserve"> </v>
      </c>
      <c r="AH12" s="94" t="str" cm="1">
        <f t="array" ref="AH12">_xlfn.IFS(AH$7=6," ",AH$7=7," ",AH$7=1,'CHAMPS NECESSAIRES'!$D$14,AH$7=2,'CHAMPS NECESSAIRES'!$D$14,AH$7=3,'CHAMPS NECESSAIRES'!$D$14,AH$7=4,'CHAMPS NECESSAIRES'!$D$14,AH$7=5,'CHAMPS NECESSAIRES'!$D$14)</f>
        <v xml:space="preserve"> </v>
      </c>
      <c r="AI12" s="94" cm="1">
        <f t="array" ref="AI12">_xlfn.IFS(AI$7=6," ",AI$7=7," ",AI$7=1,'CHAMPS NECESSAIRES'!$D$14,AI$7=2,'CHAMPS NECESSAIRES'!$D$14,AI$7=3,'CHAMPS NECESSAIRES'!$D$14,AI$7=4,'CHAMPS NECESSAIRES'!$D$14,AI$7=5,'CHAMPS NECESSAIRES'!$D$14)</f>
        <v>0.25000000000000006</v>
      </c>
      <c r="AJ12" s="94" cm="1">
        <f t="array" ref="AJ12">_xlfn.IFS(AJ$7=6," ",AJ$7=7," ",AJ$7=1,'CHAMPS NECESSAIRES'!$D$14,AJ$7=2,'CHAMPS NECESSAIRES'!$D$14,AJ$7=3,'CHAMPS NECESSAIRES'!$D$14,AJ$7=4,'CHAMPS NECESSAIRES'!$D$14,AJ$7=5,'CHAMPS NECESSAIRES'!$D$14)</f>
        <v>0.25000000000000006</v>
      </c>
      <c r="AK12" s="4" t="e">
        <f t="shared" si="4"/>
        <v>#VALUE!</v>
      </c>
      <c r="AL12" s="5" t="e">
        <f t="shared" si="5"/>
        <v>#VALUE!</v>
      </c>
      <c r="AM12" s="26">
        <f t="shared" si="6"/>
        <v>5.5000000000000009</v>
      </c>
      <c r="AN12" s="27">
        <f t="shared" si="7"/>
        <v>1.3750000000000002</v>
      </c>
      <c r="AO12" s="28">
        <f t="shared" si="8"/>
        <v>33.000000000000007</v>
      </c>
      <c r="AP12" s="72">
        <f t="shared" si="9"/>
        <v>31.350000000000005</v>
      </c>
      <c r="AQ12" s="17">
        <f t="shared" si="3"/>
        <v>31</v>
      </c>
      <c r="AR12" s="18" t="s">
        <v>86</v>
      </c>
      <c r="AS12" s="32"/>
      <c r="AT12" s="32"/>
      <c r="AU12" s="32"/>
      <c r="AV12" s="32"/>
      <c r="AW12" s="32"/>
      <c r="AX12" s="32"/>
      <c r="AY12" s="32"/>
      <c r="AZ12" s="32"/>
      <c r="BA12" s="32"/>
    </row>
    <row r="13" spans="1:53" x14ac:dyDescent="0.35">
      <c r="A13" s="32"/>
      <c r="B13" s="51" t="s">
        <v>85</v>
      </c>
      <c r="C13" s="15" t="s">
        <v>85</v>
      </c>
      <c r="D13" s="51" t="s">
        <v>57</v>
      </c>
      <c r="E13" s="51" t="s">
        <v>62</v>
      </c>
      <c r="F13" s="94" t="str" cm="1">
        <f t="array" ref="F13">_xlfn.IFS(F$7=6," ",F$7=7," ",F$7=1,'CHAMPS NECESSAIRES'!$D$14,F$7=2,'CHAMPS NECESSAIRES'!$D$14,F$7=3,'CHAMPS NECESSAIRES'!$D$14,F$7=4,'CHAMPS NECESSAIRES'!$D$14,F$7=5,'CHAMPS NECESSAIRES'!$D$14)</f>
        <v xml:space="preserve"> </v>
      </c>
      <c r="G13" s="94" cm="1">
        <f t="array" ref="G13">_xlfn.IFS(G$7=6," ",G$7=7," ",G$7=1,'CHAMPS NECESSAIRES'!$D$14,G$7=2,'CHAMPS NECESSAIRES'!$D$14,G$7=3,'CHAMPS NECESSAIRES'!$D$14,G$7=4,'CHAMPS NECESSAIRES'!$D$14,G$7=5,'CHAMPS NECESSAIRES'!$D$14)</f>
        <v>0.25000000000000006</v>
      </c>
      <c r="H13" s="94" cm="1">
        <f t="array" ref="H13">_xlfn.IFS(H$7=6," ",H$7=7," ",H$7=1,'CHAMPS NECESSAIRES'!$D$14,H$7=2,'CHAMPS NECESSAIRES'!$D$14,H$7=3,'CHAMPS NECESSAIRES'!$D$14,H$7=4,'CHAMPS NECESSAIRES'!$D$14,H$7=5,'CHAMPS NECESSAIRES'!$D$14)</f>
        <v>0.25000000000000006</v>
      </c>
      <c r="I13" s="94" cm="1">
        <f t="array" ref="I13">_xlfn.IFS(I$7=6," ",I$7=7," ",I$7=1,'CHAMPS NECESSAIRES'!$D$14,I$7=2,'CHAMPS NECESSAIRES'!$D$14,I$7=3,'CHAMPS NECESSAIRES'!$D$14,I$7=4,'CHAMPS NECESSAIRES'!$D$14,I$7=5,'CHAMPS NECESSAIRES'!$D$14)</f>
        <v>0.25000000000000006</v>
      </c>
      <c r="J13" s="94" cm="1">
        <f t="array" ref="J13">_xlfn.IFS(J$7=6," ",J$7=7," ",J$7=1,'CHAMPS NECESSAIRES'!$D$14,J$7=2,'CHAMPS NECESSAIRES'!$D$14,J$7=3,'CHAMPS NECESSAIRES'!$D$14,J$7=4,'CHAMPS NECESSAIRES'!$D$14,J$7=5,'CHAMPS NECESSAIRES'!$D$14)</f>
        <v>0.25000000000000006</v>
      </c>
      <c r="K13" s="94" cm="1">
        <f t="array" ref="K13">_xlfn.IFS(K$7=6," ",K$7=7," ",K$7=1,'CHAMPS NECESSAIRES'!$D$14,K$7=2,'CHAMPS NECESSAIRES'!$D$14,K$7=3,'CHAMPS NECESSAIRES'!$D$14,K$7=4,'CHAMPS NECESSAIRES'!$D$14,K$7=5,'CHAMPS NECESSAIRES'!$D$14)</f>
        <v>0.25000000000000006</v>
      </c>
      <c r="L13" s="94" t="str" cm="1">
        <f t="array" ref="L13">_xlfn.IFS(L$7=6," ",L$7=7," ",L$7=1,'CHAMPS NECESSAIRES'!$D$14,L$7=2,'CHAMPS NECESSAIRES'!$D$14,L$7=3,'CHAMPS NECESSAIRES'!$D$14,L$7=4,'CHAMPS NECESSAIRES'!$D$14,L$7=5,'CHAMPS NECESSAIRES'!$D$14)</f>
        <v xml:space="preserve"> </v>
      </c>
      <c r="M13" s="94" t="str" cm="1">
        <f t="array" ref="M13">_xlfn.IFS(M$7=6," ",M$7=7," ",M$7=1,'CHAMPS NECESSAIRES'!$D$14,M$7=2,'CHAMPS NECESSAIRES'!$D$14,M$7=3,'CHAMPS NECESSAIRES'!$D$14,M$7=4,'CHAMPS NECESSAIRES'!$D$14,M$7=5,'CHAMPS NECESSAIRES'!$D$14)</f>
        <v xml:space="preserve"> </v>
      </c>
      <c r="N13" s="94" cm="1">
        <f t="array" ref="N13">_xlfn.IFS(N$7=6," ",N$7=7," ",N$7=1,'CHAMPS NECESSAIRES'!$D$14,N$7=2,'CHAMPS NECESSAIRES'!$D$14,N$7=3,'CHAMPS NECESSAIRES'!$D$14,N$7=4,'CHAMPS NECESSAIRES'!$D$14,N$7=5,'CHAMPS NECESSAIRES'!$D$14)</f>
        <v>0.25000000000000006</v>
      </c>
      <c r="O13" s="94" cm="1">
        <f t="array" ref="O13">_xlfn.IFS(O$7=6," ",O$7=7," ",O$7=1,'CHAMPS NECESSAIRES'!$D$14,O$7=2,'CHAMPS NECESSAIRES'!$D$14,O$7=3,'CHAMPS NECESSAIRES'!$D$14,O$7=4,'CHAMPS NECESSAIRES'!$D$14,O$7=5,'CHAMPS NECESSAIRES'!$D$14)</f>
        <v>0.25000000000000006</v>
      </c>
      <c r="P13" s="94" cm="1">
        <f t="array" ref="P13">_xlfn.IFS(P$7=6," ",P$7=7," ",P$7=1,'CHAMPS NECESSAIRES'!$D$14,P$7=2,'CHAMPS NECESSAIRES'!$D$14,P$7=3,'CHAMPS NECESSAIRES'!$D$14,P$7=4,'CHAMPS NECESSAIRES'!$D$14,P$7=5,'CHAMPS NECESSAIRES'!$D$14)</f>
        <v>0.25000000000000006</v>
      </c>
      <c r="Q13" s="94" cm="1">
        <f t="array" ref="Q13">_xlfn.IFS(Q$7=6," ",Q$7=7," ",Q$7=1,'CHAMPS NECESSAIRES'!$D$14,Q$7=2,'CHAMPS NECESSAIRES'!$D$14,Q$7=3,'CHAMPS NECESSAIRES'!$D$14,Q$7=4,'CHAMPS NECESSAIRES'!$D$14,Q$7=5,'CHAMPS NECESSAIRES'!$D$14)</f>
        <v>0.25000000000000006</v>
      </c>
      <c r="R13" s="94" cm="1">
        <f t="array" ref="R13">_xlfn.IFS(R$7=6," ",R$7=7," ",R$7=1,'CHAMPS NECESSAIRES'!$D$14,R$7=2,'CHAMPS NECESSAIRES'!$D$14,R$7=3,'CHAMPS NECESSAIRES'!$D$14,R$7=4,'CHAMPS NECESSAIRES'!$D$14,R$7=5,'CHAMPS NECESSAIRES'!$D$14)</f>
        <v>0.25000000000000006</v>
      </c>
      <c r="S13" s="94" t="str" cm="1">
        <f t="array" ref="S13">_xlfn.IFS(S$7=6," ",S$7=7," ",S$7=1,'CHAMPS NECESSAIRES'!$D$14,S$7=2,'CHAMPS NECESSAIRES'!$D$14,S$7=3,'CHAMPS NECESSAIRES'!$D$14,S$7=4,'CHAMPS NECESSAIRES'!$D$14,S$7=5,'CHAMPS NECESSAIRES'!$D$14)</f>
        <v xml:space="preserve"> </v>
      </c>
      <c r="T13" s="94" t="str" cm="1">
        <f t="array" ref="T13">_xlfn.IFS(T$7=6," ",T$7=7," ",T$7=1,'CHAMPS NECESSAIRES'!$D$14,T$7=2,'CHAMPS NECESSAIRES'!$D$14,T$7=3,'CHAMPS NECESSAIRES'!$D$14,T$7=4,'CHAMPS NECESSAIRES'!$D$14,T$7=5,'CHAMPS NECESSAIRES'!$D$14)</f>
        <v xml:space="preserve"> </v>
      </c>
      <c r="U13" s="94" cm="1">
        <f t="array" ref="U13">_xlfn.IFS(U$7=6," ",U$7=7," ",U$7=1,'CHAMPS NECESSAIRES'!$D$14,U$7=2,'CHAMPS NECESSAIRES'!$D$14,U$7=3,'CHAMPS NECESSAIRES'!$D$14,U$7=4,'CHAMPS NECESSAIRES'!$D$14,U$7=5,'CHAMPS NECESSAIRES'!$D$14)</f>
        <v>0.25000000000000006</v>
      </c>
      <c r="V13" s="94" cm="1">
        <f t="array" ref="V13">_xlfn.IFS(V$7=6," ",V$7=7," ",V$7=1,'CHAMPS NECESSAIRES'!$D$14,V$7=2,'CHAMPS NECESSAIRES'!$D$14,V$7=3,'CHAMPS NECESSAIRES'!$D$14,V$7=4,'CHAMPS NECESSAIRES'!$D$14,V$7=5,'CHAMPS NECESSAIRES'!$D$14)</f>
        <v>0.25000000000000006</v>
      </c>
      <c r="W13" s="94" cm="1">
        <f t="array" ref="W13">_xlfn.IFS(W$7=6," ",W$7=7," ",W$7=1,'CHAMPS NECESSAIRES'!$D$14,W$7=2,'CHAMPS NECESSAIRES'!$D$14,W$7=3,'CHAMPS NECESSAIRES'!$D$14,W$7=4,'CHAMPS NECESSAIRES'!$D$14,W$7=5,'CHAMPS NECESSAIRES'!$D$14)</f>
        <v>0.25000000000000006</v>
      </c>
      <c r="X13" s="94" cm="1">
        <f t="array" ref="X13">_xlfn.IFS(X$7=6," ",X$7=7," ",X$7=1,'CHAMPS NECESSAIRES'!$D$14,X$7=2,'CHAMPS NECESSAIRES'!$D$14,X$7=3,'CHAMPS NECESSAIRES'!$D$14,X$7=4,'CHAMPS NECESSAIRES'!$D$14,X$7=5,'CHAMPS NECESSAIRES'!$D$14)</f>
        <v>0.25000000000000006</v>
      </c>
      <c r="Y13" s="94" cm="1">
        <f t="array" ref="Y13">_xlfn.IFS(Y$7=6," ",Y$7=7," ",Y$7=1,'CHAMPS NECESSAIRES'!$D$14,Y$7=2,'CHAMPS NECESSAIRES'!$D$14,Y$7=3,'CHAMPS NECESSAIRES'!$D$14,Y$7=4,'CHAMPS NECESSAIRES'!$D$14,Y$7=5,'CHAMPS NECESSAIRES'!$D$14)</f>
        <v>0.25000000000000006</v>
      </c>
      <c r="Z13" s="94" t="str" cm="1">
        <f t="array" ref="Z13">_xlfn.IFS(Z$7=6," ",Z$7=7," ",Z$7=1,'CHAMPS NECESSAIRES'!$D$14,Z$7=2,'CHAMPS NECESSAIRES'!$D$14,Z$7=3,'CHAMPS NECESSAIRES'!$D$14,Z$7=4,'CHAMPS NECESSAIRES'!$D$14,Z$7=5,'CHAMPS NECESSAIRES'!$D$14)</f>
        <v xml:space="preserve"> </v>
      </c>
      <c r="AA13" s="94" t="str" cm="1">
        <f t="array" ref="AA13">_xlfn.IFS(AA$7=6," ",AA$7=7," ",AA$7=1,'CHAMPS NECESSAIRES'!$D$14,AA$7=2,'CHAMPS NECESSAIRES'!$D$14,AA$7=3,'CHAMPS NECESSAIRES'!$D$14,AA$7=4,'CHAMPS NECESSAIRES'!$D$14,AA$7=5,'CHAMPS NECESSAIRES'!$D$14)</f>
        <v xml:space="preserve"> </v>
      </c>
      <c r="AB13" s="94" cm="1">
        <f t="array" ref="AB13">_xlfn.IFS(AB$7=6," ",AB$7=7," ",AB$7=1,'CHAMPS NECESSAIRES'!$D$14,AB$7=2,'CHAMPS NECESSAIRES'!$D$14,AB$7=3,'CHAMPS NECESSAIRES'!$D$14,AB$7=4,'CHAMPS NECESSAIRES'!$D$14,AB$7=5,'CHAMPS NECESSAIRES'!$D$14)</f>
        <v>0.25000000000000006</v>
      </c>
      <c r="AC13" s="94" cm="1">
        <f t="array" ref="AC13">_xlfn.IFS(AC$7=6," ",AC$7=7," ",AC$7=1,'CHAMPS NECESSAIRES'!$D$14,AC$7=2,'CHAMPS NECESSAIRES'!$D$14,AC$7=3,'CHAMPS NECESSAIRES'!$D$14,AC$7=4,'CHAMPS NECESSAIRES'!$D$14,AC$7=5,'CHAMPS NECESSAIRES'!$D$14)</f>
        <v>0.25000000000000006</v>
      </c>
      <c r="AD13" s="94" cm="1">
        <f t="array" ref="AD13">_xlfn.IFS(AD$7=6," ",AD$7=7," ",AD$7=1,'CHAMPS NECESSAIRES'!$D$14,AD$7=2,'CHAMPS NECESSAIRES'!$D$14,AD$7=3,'CHAMPS NECESSAIRES'!$D$14,AD$7=4,'CHAMPS NECESSAIRES'!$D$14,AD$7=5,'CHAMPS NECESSAIRES'!$D$14)</f>
        <v>0.25000000000000006</v>
      </c>
      <c r="AE13" s="94" cm="1">
        <f t="array" ref="AE13">_xlfn.IFS(AE$7=6," ",AE$7=7," ",AE$7=1,'CHAMPS NECESSAIRES'!$D$14,AE$7=2,'CHAMPS NECESSAIRES'!$D$14,AE$7=3,'CHAMPS NECESSAIRES'!$D$14,AE$7=4,'CHAMPS NECESSAIRES'!$D$14,AE$7=5,'CHAMPS NECESSAIRES'!$D$14)</f>
        <v>0.25000000000000006</v>
      </c>
      <c r="AF13" s="94" cm="1">
        <f t="array" ref="AF13">_xlfn.IFS(AF$7=6," ",AF$7=7," ",AF$7=1,'CHAMPS NECESSAIRES'!$D$14,AF$7=2,'CHAMPS NECESSAIRES'!$D$14,AF$7=3,'CHAMPS NECESSAIRES'!$D$14,AF$7=4,'CHAMPS NECESSAIRES'!$D$14,AF$7=5,'CHAMPS NECESSAIRES'!$D$14)</f>
        <v>0.25000000000000006</v>
      </c>
      <c r="AG13" s="94" t="str" cm="1">
        <f t="array" ref="AG13">_xlfn.IFS(AG$7=6," ",AG$7=7," ",AG$7=1,'CHAMPS NECESSAIRES'!$D$14,AG$7=2,'CHAMPS NECESSAIRES'!$D$14,AG$7=3,'CHAMPS NECESSAIRES'!$D$14,AG$7=4,'CHAMPS NECESSAIRES'!$D$14,AG$7=5,'CHAMPS NECESSAIRES'!$D$14)</f>
        <v xml:space="preserve"> </v>
      </c>
      <c r="AH13" s="94" t="str" cm="1">
        <f t="array" ref="AH13">_xlfn.IFS(AH$7=6," ",AH$7=7," ",AH$7=1,'CHAMPS NECESSAIRES'!$D$14,AH$7=2,'CHAMPS NECESSAIRES'!$D$14,AH$7=3,'CHAMPS NECESSAIRES'!$D$14,AH$7=4,'CHAMPS NECESSAIRES'!$D$14,AH$7=5,'CHAMPS NECESSAIRES'!$D$14)</f>
        <v xml:space="preserve"> </v>
      </c>
      <c r="AI13" s="94" cm="1">
        <f t="array" ref="AI13">_xlfn.IFS(AI$7=6," ",AI$7=7," ",AI$7=1,'CHAMPS NECESSAIRES'!$D$14,AI$7=2,'CHAMPS NECESSAIRES'!$D$14,AI$7=3,'CHAMPS NECESSAIRES'!$D$14,AI$7=4,'CHAMPS NECESSAIRES'!$D$14,AI$7=5,'CHAMPS NECESSAIRES'!$D$14)</f>
        <v>0.25000000000000006</v>
      </c>
      <c r="AJ13" s="94" cm="1">
        <f t="array" ref="AJ13">_xlfn.IFS(AJ$7=6," ",AJ$7=7," ",AJ$7=1,'CHAMPS NECESSAIRES'!$D$14,AJ$7=2,'CHAMPS NECESSAIRES'!$D$14,AJ$7=3,'CHAMPS NECESSAIRES'!$D$14,AJ$7=4,'CHAMPS NECESSAIRES'!$D$14,AJ$7=5,'CHAMPS NECESSAIRES'!$D$14)</f>
        <v>0.25000000000000006</v>
      </c>
      <c r="AK13" s="4" t="e">
        <f t="shared" si="4"/>
        <v>#VALUE!</v>
      </c>
      <c r="AL13" s="5" t="e">
        <f>AK13/24</f>
        <v>#VALUE!</v>
      </c>
      <c r="AM13" s="26">
        <f t="shared" si="6"/>
        <v>5.5000000000000009</v>
      </c>
      <c r="AN13" s="27">
        <f t="shared" si="7"/>
        <v>1.3750000000000002</v>
      </c>
      <c r="AO13" s="28">
        <f t="shared" si="8"/>
        <v>33.000000000000007</v>
      </c>
      <c r="AP13" s="72">
        <f t="shared" si="9"/>
        <v>31.350000000000005</v>
      </c>
      <c r="AQ13" s="17">
        <f t="shared" si="3"/>
        <v>31</v>
      </c>
      <c r="AR13" s="18" t="s">
        <v>86</v>
      </c>
      <c r="AS13" s="32"/>
      <c r="AT13" s="32"/>
      <c r="AU13" s="32"/>
      <c r="AV13" s="32"/>
      <c r="AW13" s="32"/>
      <c r="AX13" s="32"/>
      <c r="AY13" s="32"/>
      <c r="AZ13" s="32"/>
      <c r="BA13" s="32"/>
    </row>
    <row r="14" spans="1:53" x14ac:dyDescent="0.35">
      <c r="A14" s="32"/>
      <c r="B14" s="51" t="s">
        <v>85</v>
      </c>
      <c r="C14" s="15" t="s">
        <v>85</v>
      </c>
      <c r="D14" s="51" t="s">
        <v>57</v>
      </c>
      <c r="E14" s="51" t="s">
        <v>62</v>
      </c>
      <c r="F14" s="94" t="str" cm="1">
        <f t="array" ref="F14">_xlfn.IFS(F$7=6," ",F$7=7," ",F$7=1,'CHAMPS NECESSAIRES'!$D$14,F$7=2,'CHAMPS NECESSAIRES'!$D$14,F$7=3,'CHAMPS NECESSAIRES'!$D$14,F$7=4,'CHAMPS NECESSAIRES'!$D$14,F$7=5,'CHAMPS NECESSAIRES'!$D$14)</f>
        <v xml:space="preserve"> </v>
      </c>
      <c r="G14" s="94" cm="1">
        <f t="array" ref="G14">_xlfn.IFS(G$7=6," ",G$7=7," ",G$7=1,'CHAMPS NECESSAIRES'!$D$14,G$7=2,'CHAMPS NECESSAIRES'!$D$14,G$7=3,'CHAMPS NECESSAIRES'!$D$14,G$7=4,'CHAMPS NECESSAIRES'!$D$14,G$7=5,'CHAMPS NECESSAIRES'!$D$14)</f>
        <v>0.25000000000000006</v>
      </c>
      <c r="H14" s="94" cm="1">
        <f t="array" ref="H14">_xlfn.IFS(H$7=6," ",H$7=7," ",H$7=1,'CHAMPS NECESSAIRES'!$D$14,H$7=2,'CHAMPS NECESSAIRES'!$D$14,H$7=3,'CHAMPS NECESSAIRES'!$D$14,H$7=4,'CHAMPS NECESSAIRES'!$D$14,H$7=5,'CHAMPS NECESSAIRES'!$D$14)</f>
        <v>0.25000000000000006</v>
      </c>
      <c r="I14" s="94" cm="1">
        <f t="array" ref="I14">_xlfn.IFS(I$7=6," ",I$7=7," ",I$7=1,'CHAMPS NECESSAIRES'!$D$14,I$7=2,'CHAMPS NECESSAIRES'!$D$14,I$7=3,'CHAMPS NECESSAIRES'!$D$14,I$7=4,'CHAMPS NECESSAIRES'!$D$14,I$7=5,'CHAMPS NECESSAIRES'!$D$14)</f>
        <v>0.25000000000000006</v>
      </c>
      <c r="J14" s="94" cm="1">
        <f t="array" ref="J14">_xlfn.IFS(J$7=6," ",J$7=7," ",J$7=1,'CHAMPS NECESSAIRES'!$D$14,J$7=2,'CHAMPS NECESSAIRES'!$D$14,J$7=3,'CHAMPS NECESSAIRES'!$D$14,J$7=4,'CHAMPS NECESSAIRES'!$D$14,J$7=5,'CHAMPS NECESSAIRES'!$D$14)</f>
        <v>0.25000000000000006</v>
      </c>
      <c r="K14" s="94" cm="1">
        <f t="array" ref="K14">_xlfn.IFS(K$7=6," ",K$7=7," ",K$7=1,'CHAMPS NECESSAIRES'!$D$14,K$7=2,'CHAMPS NECESSAIRES'!$D$14,K$7=3,'CHAMPS NECESSAIRES'!$D$14,K$7=4,'CHAMPS NECESSAIRES'!$D$14,K$7=5,'CHAMPS NECESSAIRES'!$D$14)</f>
        <v>0.25000000000000006</v>
      </c>
      <c r="L14" s="94" t="str" cm="1">
        <f t="array" ref="L14">_xlfn.IFS(L$7=6," ",L$7=7," ",L$7=1,'CHAMPS NECESSAIRES'!$D$14,L$7=2,'CHAMPS NECESSAIRES'!$D$14,L$7=3,'CHAMPS NECESSAIRES'!$D$14,L$7=4,'CHAMPS NECESSAIRES'!$D$14,L$7=5,'CHAMPS NECESSAIRES'!$D$14)</f>
        <v xml:space="preserve"> </v>
      </c>
      <c r="M14" s="94" t="str" cm="1">
        <f t="array" ref="M14">_xlfn.IFS(M$7=6," ",M$7=7," ",M$7=1,'CHAMPS NECESSAIRES'!$D$14,M$7=2,'CHAMPS NECESSAIRES'!$D$14,M$7=3,'CHAMPS NECESSAIRES'!$D$14,M$7=4,'CHAMPS NECESSAIRES'!$D$14,M$7=5,'CHAMPS NECESSAIRES'!$D$14)</f>
        <v xml:space="preserve"> </v>
      </c>
      <c r="N14" s="94" cm="1">
        <f t="array" ref="N14">_xlfn.IFS(N$7=6," ",N$7=7," ",N$7=1,'CHAMPS NECESSAIRES'!$D$14,N$7=2,'CHAMPS NECESSAIRES'!$D$14,N$7=3,'CHAMPS NECESSAIRES'!$D$14,N$7=4,'CHAMPS NECESSAIRES'!$D$14,N$7=5,'CHAMPS NECESSAIRES'!$D$14)</f>
        <v>0.25000000000000006</v>
      </c>
      <c r="O14" s="94" cm="1">
        <f t="array" ref="O14">_xlfn.IFS(O$7=6," ",O$7=7," ",O$7=1,'CHAMPS NECESSAIRES'!$D$14,O$7=2,'CHAMPS NECESSAIRES'!$D$14,O$7=3,'CHAMPS NECESSAIRES'!$D$14,O$7=4,'CHAMPS NECESSAIRES'!$D$14,O$7=5,'CHAMPS NECESSAIRES'!$D$14)</f>
        <v>0.25000000000000006</v>
      </c>
      <c r="P14" s="94" cm="1">
        <f t="array" ref="P14">_xlfn.IFS(P$7=6," ",P$7=7," ",P$7=1,'CHAMPS NECESSAIRES'!$D$14,P$7=2,'CHAMPS NECESSAIRES'!$D$14,P$7=3,'CHAMPS NECESSAIRES'!$D$14,P$7=4,'CHAMPS NECESSAIRES'!$D$14,P$7=5,'CHAMPS NECESSAIRES'!$D$14)</f>
        <v>0.25000000000000006</v>
      </c>
      <c r="Q14" s="94" cm="1">
        <f t="array" ref="Q14">_xlfn.IFS(Q$7=6," ",Q$7=7," ",Q$7=1,'CHAMPS NECESSAIRES'!$D$14,Q$7=2,'CHAMPS NECESSAIRES'!$D$14,Q$7=3,'CHAMPS NECESSAIRES'!$D$14,Q$7=4,'CHAMPS NECESSAIRES'!$D$14,Q$7=5,'CHAMPS NECESSAIRES'!$D$14)</f>
        <v>0.25000000000000006</v>
      </c>
      <c r="R14" s="94" cm="1">
        <f t="array" ref="R14">_xlfn.IFS(R$7=6," ",R$7=7," ",R$7=1,'CHAMPS NECESSAIRES'!$D$14,R$7=2,'CHAMPS NECESSAIRES'!$D$14,R$7=3,'CHAMPS NECESSAIRES'!$D$14,R$7=4,'CHAMPS NECESSAIRES'!$D$14,R$7=5,'CHAMPS NECESSAIRES'!$D$14)</f>
        <v>0.25000000000000006</v>
      </c>
      <c r="S14" s="94" t="str" cm="1">
        <f t="array" ref="S14">_xlfn.IFS(S$7=6," ",S$7=7," ",S$7=1,'CHAMPS NECESSAIRES'!$D$14,S$7=2,'CHAMPS NECESSAIRES'!$D$14,S$7=3,'CHAMPS NECESSAIRES'!$D$14,S$7=4,'CHAMPS NECESSAIRES'!$D$14,S$7=5,'CHAMPS NECESSAIRES'!$D$14)</f>
        <v xml:space="preserve"> </v>
      </c>
      <c r="T14" s="94" t="str" cm="1">
        <f t="array" ref="T14">_xlfn.IFS(T$7=6," ",T$7=7," ",T$7=1,'CHAMPS NECESSAIRES'!$D$14,T$7=2,'CHAMPS NECESSAIRES'!$D$14,T$7=3,'CHAMPS NECESSAIRES'!$D$14,T$7=4,'CHAMPS NECESSAIRES'!$D$14,T$7=5,'CHAMPS NECESSAIRES'!$D$14)</f>
        <v xml:space="preserve"> </v>
      </c>
      <c r="U14" s="94" cm="1">
        <f t="array" ref="U14">_xlfn.IFS(U$7=6," ",U$7=7," ",U$7=1,'CHAMPS NECESSAIRES'!$D$14,U$7=2,'CHAMPS NECESSAIRES'!$D$14,U$7=3,'CHAMPS NECESSAIRES'!$D$14,U$7=4,'CHAMPS NECESSAIRES'!$D$14,U$7=5,'CHAMPS NECESSAIRES'!$D$14)</f>
        <v>0.25000000000000006</v>
      </c>
      <c r="V14" s="94" cm="1">
        <f t="array" ref="V14">_xlfn.IFS(V$7=6," ",V$7=7," ",V$7=1,'CHAMPS NECESSAIRES'!$D$14,V$7=2,'CHAMPS NECESSAIRES'!$D$14,V$7=3,'CHAMPS NECESSAIRES'!$D$14,V$7=4,'CHAMPS NECESSAIRES'!$D$14,V$7=5,'CHAMPS NECESSAIRES'!$D$14)</f>
        <v>0.25000000000000006</v>
      </c>
      <c r="W14" s="94" cm="1">
        <f t="array" ref="W14">_xlfn.IFS(W$7=6," ",W$7=7," ",W$7=1,'CHAMPS NECESSAIRES'!$D$14,W$7=2,'CHAMPS NECESSAIRES'!$D$14,W$7=3,'CHAMPS NECESSAIRES'!$D$14,W$7=4,'CHAMPS NECESSAIRES'!$D$14,W$7=5,'CHAMPS NECESSAIRES'!$D$14)</f>
        <v>0.25000000000000006</v>
      </c>
      <c r="X14" s="94" cm="1">
        <f t="array" ref="X14">_xlfn.IFS(X$7=6," ",X$7=7," ",X$7=1,'CHAMPS NECESSAIRES'!$D$14,X$7=2,'CHAMPS NECESSAIRES'!$D$14,X$7=3,'CHAMPS NECESSAIRES'!$D$14,X$7=4,'CHAMPS NECESSAIRES'!$D$14,X$7=5,'CHAMPS NECESSAIRES'!$D$14)</f>
        <v>0.25000000000000006</v>
      </c>
      <c r="Y14" s="94" cm="1">
        <f t="array" ref="Y14">_xlfn.IFS(Y$7=6," ",Y$7=7," ",Y$7=1,'CHAMPS NECESSAIRES'!$D$14,Y$7=2,'CHAMPS NECESSAIRES'!$D$14,Y$7=3,'CHAMPS NECESSAIRES'!$D$14,Y$7=4,'CHAMPS NECESSAIRES'!$D$14,Y$7=5,'CHAMPS NECESSAIRES'!$D$14)</f>
        <v>0.25000000000000006</v>
      </c>
      <c r="Z14" s="94" t="str" cm="1">
        <f t="array" ref="Z14">_xlfn.IFS(Z$7=6," ",Z$7=7," ",Z$7=1,'CHAMPS NECESSAIRES'!$D$14,Z$7=2,'CHAMPS NECESSAIRES'!$D$14,Z$7=3,'CHAMPS NECESSAIRES'!$D$14,Z$7=4,'CHAMPS NECESSAIRES'!$D$14,Z$7=5,'CHAMPS NECESSAIRES'!$D$14)</f>
        <v xml:space="preserve"> </v>
      </c>
      <c r="AA14" s="94" t="str" cm="1">
        <f t="array" ref="AA14">_xlfn.IFS(AA$7=6," ",AA$7=7," ",AA$7=1,'CHAMPS NECESSAIRES'!$D$14,AA$7=2,'CHAMPS NECESSAIRES'!$D$14,AA$7=3,'CHAMPS NECESSAIRES'!$D$14,AA$7=4,'CHAMPS NECESSAIRES'!$D$14,AA$7=5,'CHAMPS NECESSAIRES'!$D$14)</f>
        <v xml:space="preserve"> </v>
      </c>
      <c r="AB14" s="94" cm="1">
        <f t="array" ref="AB14">_xlfn.IFS(AB$7=6," ",AB$7=7," ",AB$7=1,'CHAMPS NECESSAIRES'!$D$14,AB$7=2,'CHAMPS NECESSAIRES'!$D$14,AB$7=3,'CHAMPS NECESSAIRES'!$D$14,AB$7=4,'CHAMPS NECESSAIRES'!$D$14,AB$7=5,'CHAMPS NECESSAIRES'!$D$14)</f>
        <v>0.25000000000000006</v>
      </c>
      <c r="AC14" s="94" cm="1">
        <f t="array" ref="AC14">_xlfn.IFS(AC$7=6," ",AC$7=7," ",AC$7=1,'CHAMPS NECESSAIRES'!$D$14,AC$7=2,'CHAMPS NECESSAIRES'!$D$14,AC$7=3,'CHAMPS NECESSAIRES'!$D$14,AC$7=4,'CHAMPS NECESSAIRES'!$D$14,AC$7=5,'CHAMPS NECESSAIRES'!$D$14)</f>
        <v>0.25000000000000006</v>
      </c>
      <c r="AD14" s="94" cm="1">
        <f t="array" ref="AD14">_xlfn.IFS(AD$7=6," ",AD$7=7," ",AD$7=1,'CHAMPS NECESSAIRES'!$D$14,AD$7=2,'CHAMPS NECESSAIRES'!$D$14,AD$7=3,'CHAMPS NECESSAIRES'!$D$14,AD$7=4,'CHAMPS NECESSAIRES'!$D$14,AD$7=5,'CHAMPS NECESSAIRES'!$D$14)</f>
        <v>0.25000000000000006</v>
      </c>
      <c r="AE14" s="94" cm="1">
        <f t="array" ref="AE14">_xlfn.IFS(AE$7=6," ",AE$7=7," ",AE$7=1,'CHAMPS NECESSAIRES'!$D$14,AE$7=2,'CHAMPS NECESSAIRES'!$D$14,AE$7=3,'CHAMPS NECESSAIRES'!$D$14,AE$7=4,'CHAMPS NECESSAIRES'!$D$14,AE$7=5,'CHAMPS NECESSAIRES'!$D$14)</f>
        <v>0.25000000000000006</v>
      </c>
      <c r="AF14" s="94" cm="1">
        <f t="array" ref="AF14">_xlfn.IFS(AF$7=6," ",AF$7=7," ",AF$7=1,'CHAMPS NECESSAIRES'!$D$14,AF$7=2,'CHAMPS NECESSAIRES'!$D$14,AF$7=3,'CHAMPS NECESSAIRES'!$D$14,AF$7=4,'CHAMPS NECESSAIRES'!$D$14,AF$7=5,'CHAMPS NECESSAIRES'!$D$14)</f>
        <v>0.25000000000000006</v>
      </c>
      <c r="AG14" s="94" t="str" cm="1">
        <f t="array" ref="AG14">_xlfn.IFS(AG$7=6," ",AG$7=7," ",AG$7=1,'CHAMPS NECESSAIRES'!$D$14,AG$7=2,'CHAMPS NECESSAIRES'!$D$14,AG$7=3,'CHAMPS NECESSAIRES'!$D$14,AG$7=4,'CHAMPS NECESSAIRES'!$D$14,AG$7=5,'CHAMPS NECESSAIRES'!$D$14)</f>
        <v xml:space="preserve"> </v>
      </c>
      <c r="AH14" s="94" t="str" cm="1">
        <f t="array" ref="AH14">_xlfn.IFS(AH$7=6," ",AH$7=7," ",AH$7=1,'CHAMPS NECESSAIRES'!$D$14,AH$7=2,'CHAMPS NECESSAIRES'!$D$14,AH$7=3,'CHAMPS NECESSAIRES'!$D$14,AH$7=4,'CHAMPS NECESSAIRES'!$D$14,AH$7=5,'CHAMPS NECESSAIRES'!$D$14)</f>
        <v xml:space="preserve"> </v>
      </c>
      <c r="AI14" s="94" cm="1">
        <f t="array" ref="AI14">_xlfn.IFS(AI$7=6," ",AI$7=7," ",AI$7=1,'CHAMPS NECESSAIRES'!$D$14,AI$7=2,'CHAMPS NECESSAIRES'!$D$14,AI$7=3,'CHAMPS NECESSAIRES'!$D$14,AI$7=4,'CHAMPS NECESSAIRES'!$D$14,AI$7=5,'CHAMPS NECESSAIRES'!$D$14)</f>
        <v>0.25000000000000006</v>
      </c>
      <c r="AJ14" s="94" cm="1">
        <f t="array" ref="AJ14">_xlfn.IFS(AJ$7=6," ",AJ$7=7," ",AJ$7=1,'CHAMPS NECESSAIRES'!$D$14,AJ$7=2,'CHAMPS NECESSAIRES'!$D$14,AJ$7=3,'CHAMPS NECESSAIRES'!$D$14,AJ$7=4,'CHAMPS NECESSAIRES'!$D$14,AJ$7=5,'CHAMPS NECESSAIRES'!$D$14)</f>
        <v>0.25000000000000006</v>
      </c>
      <c r="AK14" s="4" t="e">
        <f t="shared" si="4"/>
        <v>#VALUE!</v>
      </c>
      <c r="AL14" s="5" t="e">
        <f t="shared" ref="AL14:AL17" si="10">AK14/24</f>
        <v>#VALUE!</v>
      </c>
      <c r="AM14" s="26">
        <f t="shared" si="6"/>
        <v>5.5000000000000009</v>
      </c>
      <c r="AN14" s="27">
        <f t="shared" si="7"/>
        <v>1.3750000000000002</v>
      </c>
      <c r="AO14" s="28">
        <f t="shared" si="8"/>
        <v>33.000000000000007</v>
      </c>
      <c r="AP14" s="72">
        <f t="shared" si="9"/>
        <v>31.350000000000005</v>
      </c>
      <c r="AQ14" s="17">
        <f t="shared" si="3"/>
        <v>31</v>
      </c>
      <c r="AR14" s="18" t="s">
        <v>86</v>
      </c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x14ac:dyDescent="0.35">
      <c r="A15" s="32"/>
      <c r="B15" s="51" t="s">
        <v>85</v>
      </c>
      <c r="C15" s="15" t="s">
        <v>85</v>
      </c>
      <c r="D15" s="51" t="s">
        <v>57</v>
      </c>
      <c r="E15" s="51" t="s">
        <v>62</v>
      </c>
      <c r="F15" s="94" t="str" cm="1">
        <f t="array" ref="F15">_xlfn.IFS(F$7=6," ",F$7=7," ",F$7=1,'CHAMPS NECESSAIRES'!$D$14,F$7=2,'CHAMPS NECESSAIRES'!$D$14,F$7=3,'CHAMPS NECESSAIRES'!$D$14,F$7=4,'CHAMPS NECESSAIRES'!$D$14,F$7=5,'CHAMPS NECESSAIRES'!$D$14)</f>
        <v xml:space="preserve"> </v>
      </c>
      <c r="G15" s="94" cm="1">
        <f t="array" ref="G15">_xlfn.IFS(G$7=6," ",G$7=7," ",G$7=1,'CHAMPS NECESSAIRES'!$D$14,G$7=2,'CHAMPS NECESSAIRES'!$D$14,G$7=3,'CHAMPS NECESSAIRES'!$D$14,G$7=4,'CHAMPS NECESSAIRES'!$D$14,G$7=5,'CHAMPS NECESSAIRES'!$D$14)</f>
        <v>0.25000000000000006</v>
      </c>
      <c r="H15" s="94" cm="1">
        <f t="array" ref="H15">_xlfn.IFS(H$7=6," ",H$7=7," ",H$7=1,'CHAMPS NECESSAIRES'!$D$14,H$7=2,'CHAMPS NECESSAIRES'!$D$14,H$7=3,'CHAMPS NECESSAIRES'!$D$14,H$7=4,'CHAMPS NECESSAIRES'!$D$14,H$7=5,'CHAMPS NECESSAIRES'!$D$14)</f>
        <v>0.25000000000000006</v>
      </c>
      <c r="I15" s="94" cm="1">
        <f t="array" ref="I15">_xlfn.IFS(I$7=6," ",I$7=7," ",I$7=1,'CHAMPS NECESSAIRES'!$D$14,I$7=2,'CHAMPS NECESSAIRES'!$D$14,I$7=3,'CHAMPS NECESSAIRES'!$D$14,I$7=4,'CHAMPS NECESSAIRES'!$D$14,I$7=5,'CHAMPS NECESSAIRES'!$D$14)</f>
        <v>0.25000000000000006</v>
      </c>
      <c r="J15" s="94" cm="1">
        <f t="array" ref="J15">_xlfn.IFS(J$7=6," ",J$7=7," ",J$7=1,'CHAMPS NECESSAIRES'!$D$14,J$7=2,'CHAMPS NECESSAIRES'!$D$14,J$7=3,'CHAMPS NECESSAIRES'!$D$14,J$7=4,'CHAMPS NECESSAIRES'!$D$14,J$7=5,'CHAMPS NECESSAIRES'!$D$14)</f>
        <v>0.25000000000000006</v>
      </c>
      <c r="K15" s="94" cm="1">
        <f t="array" ref="K15">_xlfn.IFS(K$7=6," ",K$7=7," ",K$7=1,'CHAMPS NECESSAIRES'!$D$14,K$7=2,'CHAMPS NECESSAIRES'!$D$14,K$7=3,'CHAMPS NECESSAIRES'!$D$14,K$7=4,'CHAMPS NECESSAIRES'!$D$14,K$7=5,'CHAMPS NECESSAIRES'!$D$14)</f>
        <v>0.25000000000000006</v>
      </c>
      <c r="L15" s="94" t="str" cm="1">
        <f t="array" ref="L15">_xlfn.IFS(L$7=6," ",L$7=7," ",L$7=1,'CHAMPS NECESSAIRES'!$D$14,L$7=2,'CHAMPS NECESSAIRES'!$D$14,L$7=3,'CHAMPS NECESSAIRES'!$D$14,L$7=4,'CHAMPS NECESSAIRES'!$D$14,L$7=5,'CHAMPS NECESSAIRES'!$D$14)</f>
        <v xml:space="preserve"> </v>
      </c>
      <c r="M15" s="94" t="str" cm="1">
        <f t="array" ref="M15">_xlfn.IFS(M$7=6," ",M$7=7," ",M$7=1,'CHAMPS NECESSAIRES'!$D$14,M$7=2,'CHAMPS NECESSAIRES'!$D$14,M$7=3,'CHAMPS NECESSAIRES'!$D$14,M$7=4,'CHAMPS NECESSAIRES'!$D$14,M$7=5,'CHAMPS NECESSAIRES'!$D$14)</f>
        <v xml:space="preserve"> </v>
      </c>
      <c r="N15" s="94" cm="1">
        <f t="array" ref="N15">_xlfn.IFS(N$7=6," ",N$7=7," ",N$7=1,'CHAMPS NECESSAIRES'!$D$14,N$7=2,'CHAMPS NECESSAIRES'!$D$14,N$7=3,'CHAMPS NECESSAIRES'!$D$14,N$7=4,'CHAMPS NECESSAIRES'!$D$14,N$7=5,'CHAMPS NECESSAIRES'!$D$14)</f>
        <v>0.25000000000000006</v>
      </c>
      <c r="O15" s="94" cm="1">
        <f t="array" ref="O15">_xlfn.IFS(O$7=6," ",O$7=7," ",O$7=1,'CHAMPS NECESSAIRES'!$D$14,O$7=2,'CHAMPS NECESSAIRES'!$D$14,O$7=3,'CHAMPS NECESSAIRES'!$D$14,O$7=4,'CHAMPS NECESSAIRES'!$D$14,O$7=5,'CHAMPS NECESSAIRES'!$D$14)</f>
        <v>0.25000000000000006</v>
      </c>
      <c r="P15" s="94" cm="1">
        <f t="array" ref="P15">_xlfn.IFS(P$7=6," ",P$7=7," ",P$7=1,'CHAMPS NECESSAIRES'!$D$14,P$7=2,'CHAMPS NECESSAIRES'!$D$14,P$7=3,'CHAMPS NECESSAIRES'!$D$14,P$7=4,'CHAMPS NECESSAIRES'!$D$14,P$7=5,'CHAMPS NECESSAIRES'!$D$14)</f>
        <v>0.25000000000000006</v>
      </c>
      <c r="Q15" s="94" cm="1">
        <f t="array" ref="Q15">_xlfn.IFS(Q$7=6," ",Q$7=7," ",Q$7=1,'CHAMPS NECESSAIRES'!$D$14,Q$7=2,'CHAMPS NECESSAIRES'!$D$14,Q$7=3,'CHAMPS NECESSAIRES'!$D$14,Q$7=4,'CHAMPS NECESSAIRES'!$D$14,Q$7=5,'CHAMPS NECESSAIRES'!$D$14)</f>
        <v>0.25000000000000006</v>
      </c>
      <c r="R15" s="94" cm="1">
        <f t="array" ref="R15">_xlfn.IFS(R$7=6," ",R$7=7," ",R$7=1,'CHAMPS NECESSAIRES'!$D$14,R$7=2,'CHAMPS NECESSAIRES'!$D$14,R$7=3,'CHAMPS NECESSAIRES'!$D$14,R$7=4,'CHAMPS NECESSAIRES'!$D$14,R$7=5,'CHAMPS NECESSAIRES'!$D$14)</f>
        <v>0.25000000000000006</v>
      </c>
      <c r="S15" s="94" t="str" cm="1">
        <f t="array" ref="S15">_xlfn.IFS(S$7=6," ",S$7=7," ",S$7=1,'CHAMPS NECESSAIRES'!$D$14,S$7=2,'CHAMPS NECESSAIRES'!$D$14,S$7=3,'CHAMPS NECESSAIRES'!$D$14,S$7=4,'CHAMPS NECESSAIRES'!$D$14,S$7=5,'CHAMPS NECESSAIRES'!$D$14)</f>
        <v xml:space="preserve"> </v>
      </c>
      <c r="T15" s="94" t="str" cm="1">
        <f t="array" ref="T15">_xlfn.IFS(T$7=6," ",T$7=7," ",T$7=1,'CHAMPS NECESSAIRES'!$D$14,T$7=2,'CHAMPS NECESSAIRES'!$D$14,T$7=3,'CHAMPS NECESSAIRES'!$D$14,T$7=4,'CHAMPS NECESSAIRES'!$D$14,T$7=5,'CHAMPS NECESSAIRES'!$D$14)</f>
        <v xml:space="preserve"> </v>
      </c>
      <c r="U15" s="94" cm="1">
        <f t="array" ref="U15">_xlfn.IFS(U$7=6," ",U$7=7," ",U$7=1,'CHAMPS NECESSAIRES'!$D$14,U$7=2,'CHAMPS NECESSAIRES'!$D$14,U$7=3,'CHAMPS NECESSAIRES'!$D$14,U$7=4,'CHAMPS NECESSAIRES'!$D$14,U$7=5,'CHAMPS NECESSAIRES'!$D$14)</f>
        <v>0.25000000000000006</v>
      </c>
      <c r="V15" s="94" cm="1">
        <f t="array" ref="V15">_xlfn.IFS(V$7=6," ",V$7=7," ",V$7=1,'CHAMPS NECESSAIRES'!$D$14,V$7=2,'CHAMPS NECESSAIRES'!$D$14,V$7=3,'CHAMPS NECESSAIRES'!$D$14,V$7=4,'CHAMPS NECESSAIRES'!$D$14,V$7=5,'CHAMPS NECESSAIRES'!$D$14)</f>
        <v>0.25000000000000006</v>
      </c>
      <c r="W15" s="94" cm="1">
        <f t="array" ref="W15">_xlfn.IFS(W$7=6," ",W$7=7," ",W$7=1,'CHAMPS NECESSAIRES'!$D$14,W$7=2,'CHAMPS NECESSAIRES'!$D$14,W$7=3,'CHAMPS NECESSAIRES'!$D$14,W$7=4,'CHAMPS NECESSAIRES'!$D$14,W$7=5,'CHAMPS NECESSAIRES'!$D$14)</f>
        <v>0.25000000000000006</v>
      </c>
      <c r="X15" s="94" cm="1">
        <f t="array" ref="X15">_xlfn.IFS(X$7=6," ",X$7=7," ",X$7=1,'CHAMPS NECESSAIRES'!$D$14,X$7=2,'CHAMPS NECESSAIRES'!$D$14,X$7=3,'CHAMPS NECESSAIRES'!$D$14,X$7=4,'CHAMPS NECESSAIRES'!$D$14,X$7=5,'CHAMPS NECESSAIRES'!$D$14)</f>
        <v>0.25000000000000006</v>
      </c>
      <c r="Y15" s="94" cm="1">
        <f t="array" ref="Y15">_xlfn.IFS(Y$7=6," ",Y$7=7," ",Y$7=1,'CHAMPS NECESSAIRES'!$D$14,Y$7=2,'CHAMPS NECESSAIRES'!$D$14,Y$7=3,'CHAMPS NECESSAIRES'!$D$14,Y$7=4,'CHAMPS NECESSAIRES'!$D$14,Y$7=5,'CHAMPS NECESSAIRES'!$D$14)</f>
        <v>0.25000000000000006</v>
      </c>
      <c r="Z15" s="94" t="str" cm="1">
        <f t="array" ref="Z15">_xlfn.IFS(Z$7=6," ",Z$7=7," ",Z$7=1,'CHAMPS NECESSAIRES'!$D$14,Z$7=2,'CHAMPS NECESSAIRES'!$D$14,Z$7=3,'CHAMPS NECESSAIRES'!$D$14,Z$7=4,'CHAMPS NECESSAIRES'!$D$14,Z$7=5,'CHAMPS NECESSAIRES'!$D$14)</f>
        <v xml:space="preserve"> </v>
      </c>
      <c r="AA15" s="94" t="str" cm="1">
        <f t="array" ref="AA15">_xlfn.IFS(AA$7=6," ",AA$7=7," ",AA$7=1,'CHAMPS NECESSAIRES'!$D$14,AA$7=2,'CHAMPS NECESSAIRES'!$D$14,AA$7=3,'CHAMPS NECESSAIRES'!$D$14,AA$7=4,'CHAMPS NECESSAIRES'!$D$14,AA$7=5,'CHAMPS NECESSAIRES'!$D$14)</f>
        <v xml:space="preserve"> </v>
      </c>
      <c r="AB15" s="94" cm="1">
        <f t="array" ref="AB15">_xlfn.IFS(AB$7=6," ",AB$7=7," ",AB$7=1,'CHAMPS NECESSAIRES'!$D$14,AB$7=2,'CHAMPS NECESSAIRES'!$D$14,AB$7=3,'CHAMPS NECESSAIRES'!$D$14,AB$7=4,'CHAMPS NECESSAIRES'!$D$14,AB$7=5,'CHAMPS NECESSAIRES'!$D$14)</f>
        <v>0.25000000000000006</v>
      </c>
      <c r="AC15" s="94" cm="1">
        <f t="array" ref="AC15">_xlfn.IFS(AC$7=6," ",AC$7=7," ",AC$7=1,'CHAMPS NECESSAIRES'!$D$14,AC$7=2,'CHAMPS NECESSAIRES'!$D$14,AC$7=3,'CHAMPS NECESSAIRES'!$D$14,AC$7=4,'CHAMPS NECESSAIRES'!$D$14,AC$7=5,'CHAMPS NECESSAIRES'!$D$14)</f>
        <v>0.25000000000000006</v>
      </c>
      <c r="AD15" s="94" cm="1">
        <f t="array" ref="AD15">_xlfn.IFS(AD$7=6," ",AD$7=7," ",AD$7=1,'CHAMPS NECESSAIRES'!$D$14,AD$7=2,'CHAMPS NECESSAIRES'!$D$14,AD$7=3,'CHAMPS NECESSAIRES'!$D$14,AD$7=4,'CHAMPS NECESSAIRES'!$D$14,AD$7=5,'CHAMPS NECESSAIRES'!$D$14)</f>
        <v>0.25000000000000006</v>
      </c>
      <c r="AE15" s="94" cm="1">
        <f t="array" ref="AE15">_xlfn.IFS(AE$7=6," ",AE$7=7," ",AE$7=1,'CHAMPS NECESSAIRES'!$D$14,AE$7=2,'CHAMPS NECESSAIRES'!$D$14,AE$7=3,'CHAMPS NECESSAIRES'!$D$14,AE$7=4,'CHAMPS NECESSAIRES'!$D$14,AE$7=5,'CHAMPS NECESSAIRES'!$D$14)</f>
        <v>0.25000000000000006</v>
      </c>
      <c r="AF15" s="94" cm="1">
        <f t="array" ref="AF15">_xlfn.IFS(AF$7=6," ",AF$7=7," ",AF$7=1,'CHAMPS NECESSAIRES'!$D$14,AF$7=2,'CHAMPS NECESSAIRES'!$D$14,AF$7=3,'CHAMPS NECESSAIRES'!$D$14,AF$7=4,'CHAMPS NECESSAIRES'!$D$14,AF$7=5,'CHAMPS NECESSAIRES'!$D$14)</f>
        <v>0.25000000000000006</v>
      </c>
      <c r="AG15" s="94" t="str" cm="1">
        <f t="array" ref="AG15">_xlfn.IFS(AG$7=6," ",AG$7=7," ",AG$7=1,'CHAMPS NECESSAIRES'!$D$14,AG$7=2,'CHAMPS NECESSAIRES'!$D$14,AG$7=3,'CHAMPS NECESSAIRES'!$D$14,AG$7=4,'CHAMPS NECESSAIRES'!$D$14,AG$7=5,'CHAMPS NECESSAIRES'!$D$14)</f>
        <v xml:space="preserve"> </v>
      </c>
      <c r="AH15" s="94" t="str" cm="1">
        <f t="array" ref="AH15">_xlfn.IFS(AH$7=6," ",AH$7=7," ",AH$7=1,'CHAMPS NECESSAIRES'!$D$14,AH$7=2,'CHAMPS NECESSAIRES'!$D$14,AH$7=3,'CHAMPS NECESSAIRES'!$D$14,AH$7=4,'CHAMPS NECESSAIRES'!$D$14,AH$7=5,'CHAMPS NECESSAIRES'!$D$14)</f>
        <v xml:space="preserve"> </v>
      </c>
      <c r="AI15" s="94" cm="1">
        <f t="array" ref="AI15">_xlfn.IFS(AI$7=6," ",AI$7=7," ",AI$7=1,'CHAMPS NECESSAIRES'!$D$14,AI$7=2,'CHAMPS NECESSAIRES'!$D$14,AI$7=3,'CHAMPS NECESSAIRES'!$D$14,AI$7=4,'CHAMPS NECESSAIRES'!$D$14,AI$7=5,'CHAMPS NECESSAIRES'!$D$14)</f>
        <v>0.25000000000000006</v>
      </c>
      <c r="AJ15" s="94" cm="1">
        <f t="array" ref="AJ15">_xlfn.IFS(AJ$7=6," ",AJ$7=7," ",AJ$7=1,'CHAMPS NECESSAIRES'!$D$14,AJ$7=2,'CHAMPS NECESSAIRES'!$D$14,AJ$7=3,'CHAMPS NECESSAIRES'!$D$14,AJ$7=4,'CHAMPS NECESSAIRES'!$D$14,AJ$7=5,'CHAMPS NECESSAIRES'!$D$14)</f>
        <v>0.25000000000000006</v>
      </c>
      <c r="AK15" s="4" t="e">
        <f t="shared" si="4"/>
        <v>#VALUE!</v>
      </c>
      <c r="AL15" s="5" t="e">
        <f t="shared" si="10"/>
        <v>#VALUE!</v>
      </c>
      <c r="AM15" s="26">
        <f t="shared" si="6"/>
        <v>5.5000000000000009</v>
      </c>
      <c r="AN15" s="27">
        <f t="shared" si="7"/>
        <v>1.3750000000000002</v>
      </c>
      <c r="AO15" s="28">
        <f t="shared" si="8"/>
        <v>33.000000000000007</v>
      </c>
      <c r="AP15" s="72">
        <f t="shared" si="9"/>
        <v>31.350000000000005</v>
      </c>
      <c r="AQ15" s="17">
        <f t="shared" si="3"/>
        <v>31</v>
      </c>
      <c r="AR15" s="18" t="s">
        <v>86</v>
      </c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53" ht="15.75" customHeight="1" x14ac:dyDescent="0.35">
      <c r="A16" s="32"/>
      <c r="B16" s="51" t="s">
        <v>85</v>
      </c>
      <c r="C16" s="15" t="s">
        <v>85</v>
      </c>
      <c r="D16" s="51" t="s">
        <v>57</v>
      </c>
      <c r="E16" s="51" t="s">
        <v>62</v>
      </c>
      <c r="F16" s="94" t="str" cm="1">
        <f t="array" ref="F16">_xlfn.IFS(F$7=6," ",F$7=7," ",F$7=1,'CHAMPS NECESSAIRES'!$D$14,F$7=2,'CHAMPS NECESSAIRES'!$D$14,F$7=3,'CHAMPS NECESSAIRES'!$D$14,F$7=4,'CHAMPS NECESSAIRES'!$D$14,F$7=5,'CHAMPS NECESSAIRES'!$D$14)</f>
        <v xml:space="preserve"> </v>
      </c>
      <c r="G16" s="94" cm="1">
        <f t="array" ref="G16">_xlfn.IFS(G$7=6," ",G$7=7," ",G$7=1,'CHAMPS NECESSAIRES'!$D$14,G$7=2,'CHAMPS NECESSAIRES'!$D$14,G$7=3,'CHAMPS NECESSAIRES'!$D$14,G$7=4,'CHAMPS NECESSAIRES'!$D$14,G$7=5,'CHAMPS NECESSAIRES'!$D$14)</f>
        <v>0.25000000000000006</v>
      </c>
      <c r="H16" s="94" cm="1">
        <f t="array" ref="H16">_xlfn.IFS(H$7=6," ",H$7=7," ",H$7=1,'CHAMPS NECESSAIRES'!$D$14,H$7=2,'CHAMPS NECESSAIRES'!$D$14,H$7=3,'CHAMPS NECESSAIRES'!$D$14,H$7=4,'CHAMPS NECESSAIRES'!$D$14,H$7=5,'CHAMPS NECESSAIRES'!$D$14)</f>
        <v>0.25000000000000006</v>
      </c>
      <c r="I16" s="94" cm="1">
        <f t="array" ref="I16">_xlfn.IFS(I$7=6," ",I$7=7," ",I$7=1,'CHAMPS NECESSAIRES'!$D$14,I$7=2,'CHAMPS NECESSAIRES'!$D$14,I$7=3,'CHAMPS NECESSAIRES'!$D$14,I$7=4,'CHAMPS NECESSAIRES'!$D$14,I$7=5,'CHAMPS NECESSAIRES'!$D$14)</f>
        <v>0.25000000000000006</v>
      </c>
      <c r="J16" s="94" cm="1">
        <f t="array" ref="J16">_xlfn.IFS(J$7=6," ",J$7=7," ",J$7=1,'CHAMPS NECESSAIRES'!$D$14,J$7=2,'CHAMPS NECESSAIRES'!$D$14,J$7=3,'CHAMPS NECESSAIRES'!$D$14,J$7=4,'CHAMPS NECESSAIRES'!$D$14,J$7=5,'CHAMPS NECESSAIRES'!$D$14)</f>
        <v>0.25000000000000006</v>
      </c>
      <c r="K16" s="94" cm="1">
        <f t="array" ref="K16">_xlfn.IFS(K$7=6," ",K$7=7," ",K$7=1,'CHAMPS NECESSAIRES'!$D$14,K$7=2,'CHAMPS NECESSAIRES'!$D$14,K$7=3,'CHAMPS NECESSAIRES'!$D$14,K$7=4,'CHAMPS NECESSAIRES'!$D$14,K$7=5,'CHAMPS NECESSAIRES'!$D$14)</f>
        <v>0.25000000000000006</v>
      </c>
      <c r="L16" s="94" t="str" cm="1">
        <f t="array" ref="L16">_xlfn.IFS(L$7=6," ",L$7=7," ",L$7=1,'CHAMPS NECESSAIRES'!$D$14,L$7=2,'CHAMPS NECESSAIRES'!$D$14,L$7=3,'CHAMPS NECESSAIRES'!$D$14,L$7=4,'CHAMPS NECESSAIRES'!$D$14,L$7=5,'CHAMPS NECESSAIRES'!$D$14)</f>
        <v xml:space="preserve"> </v>
      </c>
      <c r="M16" s="94" t="str" cm="1">
        <f t="array" ref="M16">_xlfn.IFS(M$7=6," ",M$7=7," ",M$7=1,'CHAMPS NECESSAIRES'!$D$14,M$7=2,'CHAMPS NECESSAIRES'!$D$14,M$7=3,'CHAMPS NECESSAIRES'!$D$14,M$7=4,'CHAMPS NECESSAIRES'!$D$14,M$7=5,'CHAMPS NECESSAIRES'!$D$14)</f>
        <v xml:space="preserve"> </v>
      </c>
      <c r="N16" s="94" cm="1">
        <f t="array" ref="N16">_xlfn.IFS(N$7=6," ",N$7=7," ",N$7=1,'CHAMPS NECESSAIRES'!$D$14,N$7=2,'CHAMPS NECESSAIRES'!$D$14,N$7=3,'CHAMPS NECESSAIRES'!$D$14,N$7=4,'CHAMPS NECESSAIRES'!$D$14,N$7=5,'CHAMPS NECESSAIRES'!$D$14)</f>
        <v>0.25000000000000006</v>
      </c>
      <c r="O16" s="94" cm="1">
        <f t="array" ref="O16">_xlfn.IFS(O$7=6," ",O$7=7," ",O$7=1,'CHAMPS NECESSAIRES'!$D$14,O$7=2,'CHAMPS NECESSAIRES'!$D$14,O$7=3,'CHAMPS NECESSAIRES'!$D$14,O$7=4,'CHAMPS NECESSAIRES'!$D$14,O$7=5,'CHAMPS NECESSAIRES'!$D$14)</f>
        <v>0.25000000000000006</v>
      </c>
      <c r="P16" s="94" cm="1">
        <f t="array" ref="P16">_xlfn.IFS(P$7=6," ",P$7=7," ",P$7=1,'CHAMPS NECESSAIRES'!$D$14,P$7=2,'CHAMPS NECESSAIRES'!$D$14,P$7=3,'CHAMPS NECESSAIRES'!$D$14,P$7=4,'CHAMPS NECESSAIRES'!$D$14,P$7=5,'CHAMPS NECESSAIRES'!$D$14)</f>
        <v>0.25000000000000006</v>
      </c>
      <c r="Q16" s="94" cm="1">
        <f t="array" ref="Q16">_xlfn.IFS(Q$7=6," ",Q$7=7," ",Q$7=1,'CHAMPS NECESSAIRES'!$D$14,Q$7=2,'CHAMPS NECESSAIRES'!$D$14,Q$7=3,'CHAMPS NECESSAIRES'!$D$14,Q$7=4,'CHAMPS NECESSAIRES'!$D$14,Q$7=5,'CHAMPS NECESSAIRES'!$D$14)</f>
        <v>0.25000000000000006</v>
      </c>
      <c r="R16" s="94" cm="1">
        <f t="array" ref="R16">_xlfn.IFS(R$7=6," ",R$7=7," ",R$7=1,'CHAMPS NECESSAIRES'!$D$14,R$7=2,'CHAMPS NECESSAIRES'!$D$14,R$7=3,'CHAMPS NECESSAIRES'!$D$14,R$7=4,'CHAMPS NECESSAIRES'!$D$14,R$7=5,'CHAMPS NECESSAIRES'!$D$14)</f>
        <v>0.25000000000000006</v>
      </c>
      <c r="S16" s="94" t="str" cm="1">
        <f t="array" ref="S16">_xlfn.IFS(S$7=6," ",S$7=7," ",S$7=1,'CHAMPS NECESSAIRES'!$D$14,S$7=2,'CHAMPS NECESSAIRES'!$D$14,S$7=3,'CHAMPS NECESSAIRES'!$D$14,S$7=4,'CHAMPS NECESSAIRES'!$D$14,S$7=5,'CHAMPS NECESSAIRES'!$D$14)</f>
        <v xml:space="preserve"> </v>
      </c>
      <c r="T16" s="94" t="str" cm="1">
        <f t="array" ref="T16">_xlfn.IFS(T$7=6," ",T$7=7," ",T$7=1,'CHAMPS NECESSAIRES'!$D$14,T$7=2,'CHAMPS NECESSAIRES'!$D$14,T$7=3,'CHAMPS NECESSAIRES'!$D$14,T$7=4,'CHAMPS NECESSAIRES'!$D$14,T$7=5,'CHAMPS NECESSAIRES'!$D$14)</f>
        <v xml:space="preserve"> </v>
      </c>
      <c r="U16" s="94" cm="1">
        <f t="array" ref="U16">_xlfn.IFS(U$7=6," ",U$7=7," ",U$7=1,'CHAMPS NECESSAIRES'!$D$14,U$7=2,'CHAMPS NECESSAIRES'!$D$14,U$7=3,'CHAMPS NECESSAIRES'!$D$14,U$7=4,'CHAMPS NECESSAIRES'!$D$14,U$7=5,'CHAMPS NECESSAIRES'!$D$14)</f>
        <v>0.25000000000000006</v>
      </c>
      <c r="V16" s="94" cm="1">
        <f t="array" ref="V16">_xlfn.IFS(V$7=6," ",V$7=7," ",V$7=1,'CHAMPS NECESSAIRES'!$D$14,V$7=2,'CHAMPS NECESSAIRES'!$D$14,V$7=3,'CHAMPS NECESSAIRES'!$D$14,V$7=4,'CHAMPS NECESSAIRES'!$D$14,V$7=5,'CHAMPS NECESSAIRES'!$D$14)</f>
        <v>0.25000000000000006</v>
      </c>
      <c r="W16" s="94" cm="1">
        <f t="array" ref="W16">_xlfn.IFS(W$7=6," ",W$7=7," ",W$7=1,'CHAMPS NECESSAIRES'!$D$14,W$7=2,'CHAMPS NECESSAIRES'!$D$14,W$7=3,'CHAMPS NECESSAIRES'!$D$14,W$7=4,'CHAMPS NECESSAIRES'!$D$14,W$7=5,'CHAMPS NECESSAIRES'!$D$14)</f>
        <v>0.25000000000000006</v>
      </c>
      <c r="X16" s="94" cm="1">
        <f t="array" ref="X16">_xlfn.IFS(X$7=6," ",X$7=7," ",X$7=1,'CHAMPS NECESSAIRES'!$D$14,X$7=2,'CHAMPS NECESSAIRES'!$D$14,X$7=3,'CHAMPS NECESSAIRES'!$D$14,X$7=4,'CHAMPS NECESSAIRES'!$D$14,X$7=5,'CHAMPS NECESSAIRES'!$D$14)</f>
        <v>0.25000000000000006</v>
      </c>
      <c r="Y16" s="94" cm="1">
        <f t="array" ref="Y16">_xlfn.IFS(Y$7=6," ",Y$7=7," ",Y$7=1,'CHAMPS NECESSAIRES'!$D$14,Y$7=2,'CHAMPS NECESSAIRES'!$D$14,Y$7=3,'CHAMPS NECESSAIRES'!$D$14,Y$7=4,'CHAMPS NECESSAIRES'!$D$14,Y$7=5,'CHAMPS NECESSAIRES'!$D$14)</f>
        <v>0.25000000000000006</v>
      </c>
      <c r="Z16" s="94" t="str" cm="1">
        <f t="array" ref="Z16">_xlfn.IFS(Z$7=6," ",Z$7=7," ",Z$7=1,'CHAMPS NECESSAIRES'!$D$14,Z$7=2,'CHAMPS NECESSAIRES'!$D$14,Z$7=3,'CHAMPS NECESSAIRES'!$D$14,Z$7=4,'CHAMPS NECESSAIRES'!$D$14,Z$7=5,'CHAMPS NECESSAIRES'!$D$14)</f>
        <v xml:space="preserve"> </v>
      </c>
      <c r="AA16" s="94" t="str" cm="1">
        <f t="array" ref="AA16">_xlfn.IFS(AA$7=6," ",AA$7=7," ",AA$7=1,'CHAMPS NECESSAIRES'!$D$14,AA$7=2,'CHAMPS NECESSAIRES'!$D$14,AA$7=3,'CHAMPS NECESSAIRES'!$D$14,AA$7=4,'CHAMPS NECESSAIRES'!$D$14,AA$7=5,'CHAMPS NECESSAIRES'!$D$14)</f>
        <v xml:space="preserve"> </v>
      </c>
      <c r="AB16" s="94" cm="1">
        <f t="array" ref="AB16">_xlfn.IFS(AB$7=6," ",AB$7=7," ",AB$7=1,'CHAMPS NECESSAIRES'!$D$14,AB$7=2,'CHAMPS NECESSAIRES'!$D$14,AB$7=3,'CHAMPS NECESSAIRES'!$D$14,AB$7=4,'CHAMPS NECESSAIRES'!$D$14,AB$7=5,'CHAMPS NECESSAIRES'!$D$14)</f>
        <v>0.25000000000000006</v>
      </c>
      <c r="AC16" s="94" cm="1">
        <f t="array" ref="AC16">_xlfn.IFS(AC$7=6," ",AC$7=7," ",AC$7=1,'CHAMPS NECESSAIRES'!$D$14,AC$7=2,'CHAMPS NECESSAIRES'!$D$14,AC$7=3,'CHAMPS NECESSAIRES'!$D$14,AC$7=4,'CHAMPS NECESSAIRES'!$D$14,AC$7=5,'CHAMPS NECESSAIRES'!$D$14)</f>
        <v>0.25000000000000006</v>
      </c>
      <c r="AD16" s="94" cm="1">
        <f t="array" ref="AD16">_xlfn.IFS(AD$7=6," ",AD$7=7," ",AD$7=1,'CHAMPS NECESSAIRES'!$D$14,AD$7=2,'CHAMPS NECESSAIRES'!$D$14,AD$7=3,'CHAMPS NECESSAIRES'!$D$14,AD$7=4,'CHAMPS NECESSAIRES'!$D$14,AD$7=5,'CHAMPS NECESSAIRES'!$D$14)</f>
        <v>0.25000000000000006</v>
      </c>
      <c r="AE16" s="94" cm="1">
        <f t="array" ref="AE16">_xlfn.IFS(AE$7=6," ",AE$7=7," ",AE$7=1,'CHAMPS NECESSAIRES'!$D$14,AE$7=2,'CHAMPS NECESSAIRES'!$D$14,AE$7=3,'CHAMPS NECESSAIRES'!$D$14,AE$7=4,'CHAMPS NECESSAIRES'!$D$14,AE$7=5,'CHAMPS NECESSAIRES'!$D$14)</f>
        <v>0.25000000000000006</v>
      </c>
      <c r="AF16" s="94" cm="1">
        <f t="array" ref="AF16">_xlfn.IFS(AF$7=6," ",AF$7=7," ",AF$7=1,'CHAMPS NECESSAIRES'!$D$14,AF$7=2,'CHAMPS NECESSAIRES'!$D$14,AF$7=3,'CHAMPS NECESSAIRES'!$D$14,AF$7=4,'CHAMPS NECESSAIRES'!$D$14,AF$7=5,'CHAMPS NECESSAIRES'!$D$14)</f>
        <v>0.25000000000000006</v>
      </c>
      <c r="AG16" s="94" t="str" cm="1">
        <f t="array" ref="AG16">_xlfn.IFS(AG$7=6," ",AG$7=7," ",AG$7=1,'CHAMPS NECESSAIRES'!$D$14,AG$7=2,'CHAMPS NECESSAIRES'!$D$14,AG$7=3,'CHAMPS NECESSAIRES'!$D$14,AG$7=4,'CHAMPS NECESSAIRES'!$D$14,AG$7=5,'CHAMPS NECESSAIRES'!$D$14)</f>
        <v xml:space="preserve"> </v>
      </c>
      <c r="AH16" s="94" t="str" cm="1">
        <f t="array" ref="AH16">_xlfn.IFS(AH$7=6," ",AH$7=7," ",AH$7=1,'CHAMPS NECESSAIRES'!$D$14,AH$7=2,'CHAMPS NECESSAIRES'!$D$14,AH$7=3,'CHAMPS NECESSAIRES'!$D$14,AH$7=4,'CHAMPS NECESSAIRES'!$D$14,AH$7=5,'CHAMPS NECESSAIRES'!$D$14)</f>
        <v xml:space="preserve"> </v>
      </c>
      <c r="AI16" s="94" cm="1">
        <f t="array" ref="AI16">_xlfn.IFS(AI$7=6," ",AI$7=7," ",AI$7=1,'CHAMPS NECESSAIRES'!$D$14,AI$7=2,'CHAMPS NECESSAIRES'!$D$14,AI$7=3,'CHAMPS NECESSAIRES'!$D$14,AI$7=4,'CHAMPS NECESSAIRES'!$D$14,AI$7=5,'CHAMPS NECESSAIRES'!$D$14)</f>
        <v>0.25000000000000006</v>
      </c>
      <c r="AJ16" s="94" cm="1">
        <f t="array" ref="AJ16">_xlfn.IFS(AJ$7=6," ",AJ$7=7," ",AJ$7=1,'CHAMPS NECESSAIRES'!$D$14,AJ$7=2,'CHAMPS NECESSAIRES'!$D$14,AJ$7=3,'CHAMPS NECESSAIRES'!$D$14,AJ$7=4,'CHAMPS NECESSAIRES'!$D$14,AJ$7=5,'CHAMPS NECESSAIRES'!$D$14)</f>
        <v>0.25000000000000006</v>
      </c>
      <c r="AK16" s="4" t="e">
        <f t="shared" si="4"/>
        <v>#VALUE!</v>
      </c>
      <c r="AL16" s="5" t="e">
        <f t="shared" si="10"/>
        <v>#VALUE!</v>
      </c>
      <c r="AM16" s="26">
        <f t="shared" si="6"/>
        <v>5.5000000000000009</v>
      </c>
      <c r="AN16" s="27">
        <f t="shared" si="7"/>
        <v>1.3750000000000002</v>
      </c>
      <c r="AO16" s="28">
        <f t="shared" si="8"/>
        <v>33.000000000000007</v>
      </c>
      <c r="AP16" s="72">
        <f t="shared" si="9"/>
        <v>31.350000000000005</v>
      </c>
      <c r="AQ16" s="17">
        <f t="shared" si="3"/>
        <v>31</v>
      </c>
      <c r="AR16" s="18" t="s">
        <v>86</v>
      </c>
      <c r="AS16" s="32"/>
      <c r="AT16" s="32"/>
      <c r="AU16" s="32"/>
      <c r="AV16" s="32"/>
      <c r="AW16" s="32"/>
      <c r="AX16" s="32"/>
      <c r="AY16" s="32"/>
      <c r="AZ16" s="32"/>
      <c r="BA16" s="32"/>
    </row>
    <row r="17" spans="1:53" ht="15" thickBot="1" x14ac:dyDescent="0.4">
      <c r="A17" s="32"/>
      <c r="B17" s="52" t="s">
        <v>85</v>
      </c>
      <c r="C17" s="16" t="s">
        <v>85</v>
      </c>
      <c r="D17" s="52" t="s">
        <v>57</v>
      </c>
      <c r="E17" s="52" t="s">
        <v>62</v>
      </c>
      <c r="F17" s="94" t="str" cm="1">
        <f t="array" ref="F17">_xlfn.IFS(F$7=6," ",F$7=7," ",F$7=1,'CHAMPS NECESSAIRES'!$D$14,F$7=2,'CHAMPS NECESSAIRES'!$D$14,F$7=3,'CHAMPS NECESSAIRES'!$D$14,F$7=4,'CHAMPS NECESSAIRES'!$D$14,F$7=5,'CHAMPS NECESSAIRES'!$D$14)</f>
        <v xml:space="preserve"> </v>
      </c>
      <c r="G17" s="94" cm="1">
        <f t="array" ref="G17">_xlfn.IFS(G$7=6," ",G$7=7," ",G$7=1,'CHAMPS NECESSAIRES'!$D$14,G$7=2,'CHAMPS NECESSAIRES'!$D$14,G$7=3,'CHAMPS NECESSAIRES'!$D$14,G$7=4,'CHAMPS NECESSAIRES'!$D$14,G$7=5,'CHAMPS NECESSAIRES'!$D$14)</f>
        <v>0.25000000000000006</v>
      </c>
      <c r="H17" s="94" cm="1">
        <f t="array" ref="H17">_xlfn.IFS(H$7=6," ",H$7=7," ",H$7=1,'CHAMPS NECESSAIRES'!$D$14,H$7=2,'CHAMPS NECESSAIRES'!$D$14,H$7=3,'CHAMPS NECESSAIRES'!$D$14,H$7=4,'CHAMPS NECESSAIRES'!$D$14,H$7=5,'CHAMPS NECESSAIRES'!$D$14)</f>
        <v>0.25000000000000006</v>
      </c>
      <c r="I17" s="94" cm="1">
        <f t="array" ref="I17">_xlfn.IFS(I$7=6," ",I$7=7," ",I$7=1,'CHAMPS NECESSAIRES'!$D$14,I$7=2,'CHAMPS NECESSAIRES'!$D$14,I$7=3,'CHAMPS NECESSAIRES'!$D$14,I$7=4,'CHAMPS NECESSAIRES'!$D$14,I$7=5,'CHAMPS NECESSAIRES'!$D$14)</f>
        <v>0.25000000000000006</v>
      </c>
      <c r="J17" s="94" cm="1">
        <f t="array" ref="J17">_xlfn.IFS(J$7=6," ",J$7=7," ",J$7=1,'CHAMPS NECESSAIRES'!$D$14,J$7=2,'CHAMPS NECESSAIRES'!$D$14,J$7=3,'CHAMPS NECESSAIRES'!$D$14,J$7=4,'CHAMPS NECESSAIRES'!$D$14,J$7=5,'CHAMPS NECESSAIRES'!$D$14)</f>
        <v>0.25000000000000006</v>
      </c>
      <c r="K17" s="94" cm="1">
        <f t="array" ref="K17">_xlfn.IFS(K$7=6," ",K$7=7," ",K$7=1,'CHAMPS NECESSAIRES'!$D$14,K$7=2,'CHAMPS NECESSAIRES'!$D$14,K$7=3,'CHAMPS NECESSAIRES'!$D$14,K$7=4,'CHAMPS NECESSAIRES'!$D$14,K$7=5,'CHAMPS NECESSAIRES'!$D$14)</f>
        <v>0.25000000000000006</v>
      </c>
      <c r="L17" s="94" t="str" cm="1">
        <f t="array" ref="L17">_xlfn.IFS(L$7=6," ",L$7=7," ",L$7=1,'CHAMPS NECESSAIRES'!$D$14,L$7=2,'CHAMPS NECESSAIRES'!$D$14,L$7=3,'CHAMPS NECESSAIRES'!$D$14,L$7=4,'CHAMPS NECESSAIRES'!$D$14,L$7=5,'CHAMPS NECESSAIRES'!$D$14)</f>
        <v xml:space="preserve"> </v>
      </c>
      <c r="M17" s="94" t="str" cm="1">
        <f t="array" ref="M17">_xlfn.IFS(M$7=6," ",M$7=7," ",M$7=1,'CHAMPS NECESSAIRES'!$D$14,M$7=2,'CHAMPS NECESSAIRES'!$D$14,M$7=3,'CHAMPS NECESSAIRES'!$D$14,M$7=4,'CHAMPS NECESSAIRES'!$D$14,M$7=5,'CHAMPS NECESSAIRES'!$D$14)</f>
        <v xml:space="preserve"> </v>
      </c>
      <c r="N17" s="94" cm="1">
        <f t="array" ref="N17">_xlfn.IFS(N$7=6," ",N$7=7," ",N$7=1,'CHAMPS NECESSAIRES'!$D$14,N$7=2,'CHAMPS NECESSAIRES'!$D$14,N$7=3,'CHAMPS NECESSAIRES'!$D$14,N$7=4,'CHAMPS NECESSAIRES'!$D$14,N$7=5,'CHAMPS NECESSAIRES'!$D$14)</f>
        <v>0.25000000000000006</v>
      </c>
      <c r="O17" s="94" cm="1">
        <f t="array" ref="O17">_xlfn.IFS(O$7=6," ",O$7=7," ",O$7=1,'CHAMPS NECESSAIRES'!$D$14,O$7=2,'CHAMPS NECESSAIRES'!$D$14,O$7=3,'CHAMPS NECESSAIRES'!$D$14,O$7=4,'CHAMPS NECESSAIRES'!$D$14,O$7=5,'CHAMPS NECESSAIRES'!$D$14)</f>
        <v>0.25000000000000006</v>
      </c>
      <c r="P17" s="94" cm="1">
        <f t="array" ref="P17">_xlfn.IFS(P$7=6," ",P$7=7," ",P$7=1,'CHAMPS NECESSAIRES'!$D$14,P$7=2,'CHAMPS NECESSAIRES'!$D$14,P$7=3,'CHAMPS NECESSAIRES'!$D$14,P$7=4,'CHAMPS NECESSAIRES'!$D$14,P$7=5,'CHAMPS NECESSAIRES'!$D$14)</f>
        <v>0.25000000000000006</v>
      </c>
      <c r="Q17" s="94" cm="1">
        <f t="array" ref="Q17">_xlfn.IFS(Q$7=6," ",Q$7=7," ",Q$7=1,'CHAMPS NECESSAIRES'!$D$14,Q$7=2,'CHAMPS NECESSAIRES'!$D$14,Q$7=3,'CHAMPS NECESSAIRES'!$D$14,Q$7=4,'CHAMPS NECESSAIRES'!$D$14,Q$7=5,'CHAMPS NECESSAIRES'!$D$14)</f>
        <v>0.25000000000000006</v>
      </c>
      <c r="R17" s="94" cm="1">
        <f t="array" ref="R17">_xlfn.IFS(R$7=6," ",R$7=7," ",R$7=1,'CHAMPS NECESSAIRES'!$D$14,R$7=2,'CHAMPS NECESSAIRES'!$D$14,R$7=3,'CHAMPS NECESSAIRES'!$D$14,R$7=4,'CHAMPS NECESSAIRES'!$D$14,R$7=5,'CHAMPS NECESSAIRES'!$D$14)</f>
        <v>0.25000000000000006</v>
      </c>
      <c r="S17" s="94" t="str" cm="1">
        <f t="array" ref="S17">_xlfn.IFS(S$7=6," ",S$7=7," ",S$7=1,'CHAMPS NECESSAIRES'!$D$14,S$7=2,'CHAMPS NECESSAIRES'!$D$14,S$7=3,'CHAMPS NECESSAIRES'!$D$14,S$7=4,'CHAMPS NECESSAIRES'!$D$14,S$7=5,'CHAMPS NECESSAIRES'!$D$14)</f>
        <v xml:space="preserve"> </v>
      </c>
      <c r="T17" s="94" t="str" cm="1">
        <f t="array" ref="T17">_xlfn.IFS(T$7=6," ",T$7=7," ",T$7=1,'CHAMPS NECESSAIRES'!$D$14,T$7=2,'CHAMPS NECESSAIRES'!$D$14,T$7=3,'CHAMPS NECESSAIRES'!$D$14,T$7=4,'CHAMPS NECESSAIRES'!$D$14,T$7=5,'CHAMPS NECESSAIRES'!$D$14)</f>
        <v xml:space="preserve"> </v>
      </c>
      <c r="U17" s="94" cm="1">
        <f t="array" ref="U17">_xlfn.IFS(U$7=6," ",U$7=7," ",U$7=1,'CHAMPS NECESSAIRES'!$D$14,U$7=2,'CHAMPS NECESSAIRES'!$D$14,U$7=3,'CHAMPS NECESSAIRES'!$D$14,U$7=4,'CHAMPS NECESSAIRES'!$D$14,U$7=5,'CHAMPS NECESSAIRES'!$D$14)</f>
        <v>0.25000000000000006</v>
      </c>
      <c r="V17" s="94" cm="1">
        <f t="array" ref="V17">_xlfn.IFS(V$7=6," ",V$7=7," ",V$7=1,'CHAMPS NECESSAIRES'!$D$14,V$7=2,'CHAMPS NECESSAIRES'!$D$14,V$7=3,'CHAMPS NECESSAIRES'!$D$14,V$7=4,'CHAMPS NECESSAIRES'!$D$14,V$7=5,'CHAMPS NECESSAIRES'!$D$14)</f>
        <v>0.25000000000000006</v>
      </c>
      <c r="W17" s="94" cm="1">
        <f t="array" ref="W17">_xlfn.IFS(W$7=6," ",W$7=7," ",W$7=1,'CHAMPS NECESSAIRES'!$D$14,W$7=2,'CHAMPS NECESSAIRES'!$D$14,W$7=3,'CHAMPS NECESSAIRES'!$D$14,W$7=4,'CHAMPS NECESSAIRES'!$D$14,W$7=5,'CHAMPS NECESSAIRES'!$D$14)</f>
        <v>0.25000000000000006</v>
      </c>
      <c r="X17" s="94" cm="1">
        <f t="array" ref="X17">_xlfn.IFS(X$7=6," ",X$7=7," ",X$7=1,'CHAMPS NECESSAIRES'!$D$14,X$7=2,'CHAMPS NECESSAIRES'!$D$14,X$7=3,'CHAMPS NECESSAIRES'!$D$14,X$7=4,'CHAMPS NECESSAIRES'!$D$14,X$7=5,'CHAMPS NECESSAIRES'!$D$14)</f>
        <v>0.25000000000000006</v>
      </c>
      <c r="Y17" s="94" cm="1">
        <f t="array" ref="Y17">_xlfn.IFS(Y$7=6," ",Y$7=7," ",Y$7=1,'CHAMPS NECESSAIRES'!$D$14,Y$7=2,'CHAMPS NECESSAIRES'!$D$14,Y$7=3,'CHAMPS NECESSAIRES'!$D$14,Y$7=4,'CHAMPS NECESSAIRES'!$D$14,Y$7=5,'CHAMPS NECESSAIRES'!$D$14)</f>
        <v>0.25000000000000006</v>
      </c>
      <c r="Z17" s="94" t="str" cm="1">
        <f t="array" ref="Z17">_xlfn.IFS(Z$7=6," ",Z$7=7," ",Z$7=1,'CHAMPS NECESSAIRES'!$D$14,Z$7=2,'CHAMPS NECESSAIRES'!$D$14,Z$7=3,'CHAMPS NECESSAIRES'!$D$14,Z$7=4,'CHAMPS NECESSAIRES'!$D$14,Z$7=5,'CHAMPS NECESSAIRES'!$D$14)</f>
        <v xml:space="preserve"> </v>
      </c>
      <c r="AA17" s="94" t="str" cm="1">
        <f t="array" ref="AA17">_xlfn.IFS(AA$7=6," ",AA$7=7," ",AA$7=1,'CHAMPS NECESSAIRES'!$D$14,AA$7=2,'CHAMPS NECESSAIRES'!$D$14,AA$7=3,'CHAMPS NECESSAIRES'!$D$14,AA$7=4,'CHAMPS NECESSAIRES'!$D$14,AA$7=5,'CHAMPS NECESSAIRES'!$D$14)</f>
        <v xml:space="preserve"> </v>
      </c>
      <c r="AB17" s="94" cm="1">
        <f t="array" ref="AB17">_xlfn.IFS(AB$7=6," ",AB$7=7," ",AB$7=1,'CHAMPS NECESSAIRES'!$D$14,AB$7=2,'CHAMPS NECESSAIRES'!$D$14,AB$7=3,'CHAMPS NECESSAIRES'!$D$14,AB$7=4,'CHAMPS NECESSAIRES'!$D$14,AB$7=5,'CHAMPS NECESSAIRES'!$D$14)</f>
        <v>0.25000000000000006</v>
      </c>
      <c r="AC17" s="94" cm="1">
        <f t="array" ref="AC17">_xlfn.IFS(AC$7=6," ",AC$7=7," ",AC$7=1,'CHAMPS NECESSAIRES'!$D$14,AC$7=2,'CHAMPS NECESSAIRES'!$D$14,AC$7=3,'CHAMPS NECESSAIRES'!$D$14,AC$7=4,'CHAMPS NECESSAIRES'!$D$14,AC$7=5,'CHAMPS NECESSAIRES'!$D$14)</f>
        <v>0.25000000000000006</v>
      </c>
      <c r="AD17" s="94" cm="1">
        <f t="array" ref="AD17">_xlfn.IFS(AD$7=6," ",AD$7=7," ",AD$7=1,'CHAMPS NECESSAIRES'!$D$14,AD$7=2,'CHAMPS NECESSAIRES'!$D$14,AD$7=3,'CHAMPS NECESSAIRES'!$D$14,AD$7=4,'CHAMPS NECESSAIRES'!$D$14,AD$7=5,'CHAMPS NECESSAIRES'!$D$14)</f>
        <v>0.25000000000000006</v>
      </c>
      <c r="AE17" s="94" cm="1">
        <f t="array" ref="AE17">_xlfn.IFS(AE$7=6," ",AE$7=7," ",AE$7=1,'CHAMPS NECESSAIRES'!$D$14,AE$7=2,'CHAMPS NECESSAIRES'!$D$14,AE$7=3,'CHAMPS NECESSAIRES'!$D$14,AE$7=4,'CHAMPS NECESSAIRES'!$D$14,AE$7=5,'CHAMPS NECESSAIRES'!$D$14)</f>
        <v>0.25000000000000006</v>
      </c>
      <c r="AF17" s="94" cm="1">
        <f t="array" ref="AF17">_xlfn.IFS(AF$7=6," ",AF$7=7," ",AF$7=1,'CHAMPS NECESSAIRES'!$D$14,AF$7=2,'CHAMPS NECESSAIRES'!$D$14,AF$7=3,'CHAMPS NECESSAIRES'!$D$14,AF$7=4,'CHAMPS NECESSAIRES'!$D$14,AF$7=5,'CHAMPS NECESSAIRES'!$D$14)</f>
        <v>0.25000000000000006</v>
      </c>
      <c r="AG17" s="94" t="str" cm="1">
        <f t="array" ref="AG17">_xlfn.IFS(AG$7=6," ",AG$7=7," ",AG$7=1,'CHAMPS NECESSAIRES'!$D$14,AG$7=2,'CHAMPS NECESSAIRES'!$D$14,AG$7=3,'CHAMPS NECESSAIRES'!$D$14,AG$7=4,'CHAMPS NECESSAIRES'!$D$14,AG$7=5,'CHAMPS NECESSAIRES'!$D$14)</f>
        <v xml:space="preserve"> </v>
      </c>
      <c r="AH17" s="94" t="str" cm="1">
        <f t="array" ref="AH17">_xlfn.IFS(AH$7=6," ",AH$7=7," ",AH$7=1,'CHAMPS NECESSAIRES'!$D$14,AH$7=2,'CHAMPS NECESSAIRES'!$D$14,AH$7=3,'CHAMPS NECESSAIRES'!$D$14,AH$7=4,'CHAMPS NECESSAIRES'!$D$14,AH$7=5,'CHAMPS NECESSAIRES'!$D$14)</f>
        <v xml:space="preserve"> </v>
      </c>
      <c r="AI17" s="94" cm="1">
        <f t="array" ref="AI17">_xlfn.IFS(AI$7=6," ",AI$7=7," ",AI$7=1,'CHAMPS NECESSAIRES'!$D$14,AI$7=2,'CHAMPS NECESSAIRES'!$D$14,AI$7=3,'CHAMPS NECESSAIRES'!$D$14,AI$7=4,'CHAMPS NECESSAIRES'!$D$14,AI$7=5,'CHAMPS NECESSAIRES'!$D$14)</f>
        <v>0.25000000000000006</v>
      </c>
      <c r="AJ17" s="94" cm="1">
        <f t="array" ref="AJ17">_xlfn.IFS(AJ$7=6," ",AJ$7=7," ",AJ$7=1,'CHAMPS NECESSAIRES'!$D$14,AJ$7=2,'CHAMPS NECESSAIRES'!$D$14,AJ$7=3,'CHAMPS NECESSAIRES'!$D$14,AJ$7=4,'CHAMPS NECESSAIRES'!$D$14,AJ$7=5,'CHAMPS NECESSAIRES'!$D$14)</f>
        <v>0.25000000000000006</v>
      </c>
      <c r="AK17" s="4" t="e">
        <f t="shared" si="4"/>
        <v>#VALUE!</v>
      </c>
      <c r="AL17" s="5" t="e">
        <f t="shared" si="10"/>
        <v>#VALUE!</v>
      </c>
      <c r="AM17" s="29">
        <f t="shared" si="6"/>
        <v>5.5000000000000009</v>
      </c>
      <c r="AN17" s="30">
        <f t="shared" si="7"/>
        <v>1.3750000000000002</v>
      </c>
      <c r="AO17" s="31">
        <f t="shared" si="8"/>
        <v>33.000000000000007</v>
      </c>
      <c r="AP17" s="73">
        <f t="shared" si="9"/>
        <v>31.350000000000005</v>
      </c>
      <c r="AQ17" s="19">
        <f t="shared" si="3"/>
        <v>31</v>
      </c>
      <c r="AR17" s="20" t="s">
        <v>86</v>
      </c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53" x14ac:dyDescent="0.35">
      <c r="A18" s="32"/>
      <c r="B18" s="32"/>
      <c r="C18" s="32"/>
      <c r="D18" s="32"/>
      <c r="E18" s="3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63"/>
      <c r="AN18" s="63"/>
      <c r="AO18" s="63"/>
      <c r="AP18" s="63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1:53" x14ac:dyDescent="0.35">
      <c r="A19" s="32"/>
      <c r="B19" s="32"/>
      <c r="C19" s="32"/>
      <c r="D19" s="32"/>
      <c r="E19" s="38"/>
      <c r="F19" s="62"/>
      <c r="G19" s="62"/>
      <c r="H19" s="62"/>
      <c r="I19" s="64"/>
      <c r="J19" s="62"/>
      <c r="K19" s="62"/>
      <c r="L19" s="87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63"/>
      <c r="AN19" s="63"/>
      <c r="AO19" s="63"/>
      <c r="AP19" s="63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53" x14ac:dyDescent="0.35">
      <c r="A20" s="32"/>
      <c r="B20" s="32"/>
      <c r="C20" s="32"/>
      <c r="D20" s="32"/>
      <c r="E20" s="38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63"/>
      <c r="AN20" s="63"/>
      <c r="AO20" s="63"/>
      <c r="AP20" s="63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x14ac:dyDescent="0.35">
      <c r="A21" s="32"/>
      <c r="B21" s="32"/>
      <c r="C21" s="32"/>
      <c r="D21" s="32"/>
      <c r="E21" s="38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63"/>
      <c r="AN21" s="63"/>
      <c r="AO21" s="63"/>
      <c r="AP21" s="63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</row>
    <row r="22" spans="1:53" x14ac:dyDescent="0.35">
      <c r="A22" s="32"/>
      <c r="B22" s="32"/>
      <c r="C22" s="32"/>
      <c r="D22" s="32"/>
      <c r="E22" s="38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63"/>
      <c r="AN22" s="63"/>
      <c r="AO22" s="63"/>
      <c r="AP22" s="63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</row>
    <row r="23" spans="1:53" x14ac:dyDescent="0.35">
      <c r="A23" s="32"/>
      <c r="B23" s="32"/>
      <c r="C23" s="32"/>
      <c r="D23" s="32"/>
      <c r="E23" s="3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63"/>
      <c r="AN23" s="63"/>
      <c r="AO23" s="63"/>
      <c r="AP23" s="63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</row>
    <row r="24" spans="1:53" x14ac:dyDescent="0.35">
      <c r="A24" s="32"/>
      <c r="B24" s="32"/>
      <c r="C24" s="32"/>
      <c r="D24" s="32"/>
      <c r="E24" s="38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63"/>
      <c r="AN24" s="63"/>
      <c r="AO24" s="63"/>
      <c r="AP24" s="63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</row>
    <row r="25" spans="1:53" x14ac:dyDescent="0.35">
      <c r="A25" s="32"/>
      <c r="B25" s="32"/>
      <c r="C25" s="32"/>
      <c r="D25" s="32"/>
      <c r="E25" s="38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63"/>
      <c r="AN25" s="63"/>
      <c r="AO25" s="63"/>
      <c r="AP25" s="63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</row>
    <row r="26" spans="1:53" x14ac:dyDescent="0.35">
      <c r="A26" s="32"/>
      <c r="B26" s="32"/>
      <c r="C26" s="32"/>
      <c r="D26" s="32"/>
      <c r="E26" s="38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63"/>
      <c r="AN26" s="63"/>
      <c r="AO26" s="63"/>
      <c r="AP26" s="63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</row>
    <row r="27" spans="1:53" x14ac:dyDescent="0.35">
      <c r="A27" s="32"/>
      <c r="B27" s="32"/>
      <c r="C27" s="32"/>
      <c r="D27" s="32"/>
      <c r="E27" s="38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63"/>
      <c r="AN27" s="63"/>
      <c r="AO27" s="63"/>
      <c r="AP27" s="63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</row>
    <row r="28" spans="1:53" x14ac:dyDescent="0.35">
      <c r="A28" s="32"/>
      <c r="B28" s="32"/>
      <c r="C28" s="32"/>
      <c r="D28" s="32"/>
      <c r="E28" s="38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63"/>
      <c r="AN28" s="63"/>
      <c r="AO28" s="63"/>
      <c r="AP28" s="63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</row>
    <row r="29" spans="1:53" x14ac:dyDescent="0.35">
      <c r="A29" s="32"/>
      <c r="B29" s="32"/>
      <c r="C29" s="32"/>
      <c r="D29" s="32"/>
      <c r="E29" s="38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63"/>
      <c r="AN29" s="63"/>
      <c r="AO29" s="63"/>
      <c r="AP29" s="63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</row>
    <row r="30" spans="1:53" x14ac:dyDescent="0.35">
      <c r="A30" s="32"/>
      <c r="B30" s="32"/>
      <c r="C30" s="32"/>
      <c r="D30" s="32"/>
      <c r="E30" s="38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63"/>
      <c r="AN30" s="63"/>
      <c r="AO30" s="63"/>
      <c r="AP30" s="63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x14ac:dyDescent="0.35">
      <c r="A31" s="32"/>
      <c r="B31" s="32"/>
      <c r="C31" s="32"/>
      <c r="D31" s="32"/>
      <c r="E31" s="3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63"/>
      <c r="AN31" s="63"/>
      <c r="AO31" s="63"/>
      <c r="AP31" s="63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x14ac:dyDescent="0.35">
      <c r="A32" s="32"/>
      <c r="B32" s="32"/>
      <c r="C32" s="32"/>
      <c r="D32" s="32"/>
      <c r="E32" s="3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63"/>
      <c r="AN32" s="63"/>
      <c r="AO32" s="63"/>
      <c r="AP32" s="63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x14ac:dyDescent="0.35">
      <c r="A33" s="32"/>
      <c r="B33" s="32"/>
      <c r="C33" s="32"/>
      <c r="D33" s="32"/>
      <c r="E33" s="38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63"/>
      <c r="AN33" s="63"/>
      <c r="AO33" s="63"/>
      <c r="AP33" s="63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x14ac:dyDescent="0.35">
      <c r="A34" s="32"/>
      <c r="B34" s="32"/>
      <c r="C34" s="32"/>
      <c r="D34" s="32"/>
      <c r="E34" s="38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63"/>
      <c r="AN34" s="63"/>
      <c r="AO34" s="63"/>
      <c r="AP34" s="63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</row>
    <row r="35" spans="1:53" x14ac:dyDescent="0.35">
      <c r="A35" s="32"/>
      <c r="B35" s="32"/>
      <c r="C35" s="32"/>
      <c r="D35" s="32"/>
      <c r="E35" s="38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63"/>
      <c r="AN35" s="63"/>
      <c r="AO35" s="63"/>
      <c r="AP35" s="63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</row>
    <row r="36" spans="1:53" x14ac:dyDescent="0.35">
      <c r="A36" s="32"/>
      <c r="B36" s="32"/>
      <c r="C36" s="32"/>
      <c r="D36" s="32"/>
      <c r="E36" s="38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63"/>
      <c r="AN36" s="63"/>
      <c r="AO36" s="63"/>
      <c r="AP36" s="63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</row>
    <row r="37" spans="1:53" x14ac:dyDescent="0.35">
      <c r="A37" s="32"/>
      <c r="B37" s="32"/>
      <c r="C37" s="32"/>
      <c r="D37" s="32"/>
      <c r="E37" s="38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63"/>
      <c r="AN37" s="63"/>
      <c r="AO37" s="63"/>
      <c r="AP37" s="63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:53" x14ac:dyDescent="0.35">
      <c r="A38" s="32"/>
      <c r="B38" s="32"/>
      <c r="C38" s="32"/>
      <c r="D38" s="32"/>
      <c r="E38" s="38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63"/>
      <c r="AN38" s="63"/>
      <c r="AO38" s="63"/>
      <c r="AP38" s="63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3" x14ac:dyDescent="0.35">
      <c r="A39" s="32"/>
      <c r="B39" s="32"/>
      <c r="C39" s="32"/>
      <c r="D39" s="32"/>
      <c r="E39" s="38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63"/>
      <c r="AN39" s="63"/>
      <c r="AO39" s="63"/>
      <c r="AP39" s="63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1:53" x14ac:dyDescent="0.35">
      <c r="A40" s="32"/>
      <c r="B40" s="32"/>
      <c r="C40" s="32"/>
      <c r="D40" s="32"/>
      <c r="E40" s="38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63"/>
      <c r="AN40" s="63"/>
      <c r="AO40" s="63"/>
      <c r="AP40" s="63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</row>
    <row r="41" spans="1:53" x14ac:dyDescent="0.35">
      <c r="A41" s="32"/>
      <c r="B41" s="32"/>
      <c r="C41" s="32"/>
      <c r="D41" s="32"/>
      <c r="E41" s="38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63"/>
      <c r="AN41" s="63"/>
      <c r="AO41" s="63"/>
      <c r="AP41" s="63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</row>
    <row r="42" spans="1:53" x14ac:dyDescent="0.35">
      <c r="A42" s="32"/>
      <c r="B42" s="32"/>
      <c r="C42" s="32"/>
      <c r="D42" s="32"/>
      <c r="E42" s="38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63"/>
      <c r="AN42" s="63"/>
      <c r="AO42" s="63"/>
      <c r="AP42" s="63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3" x14ac:dyDescent="0.35">
      <c r="A43" s="32"/>
      <c r="B43" s="32"/>
      <c r="C43" s="32"/>
      <c r="D43" s="32"/>
      <c r="E43" s="38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63"/>
      <c r="AN43" s="63"/>
      <c r="AO43" s="63"/>
      <c r="AP43" s="63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</row>
    <row r="44" spans="1:53" x14ac:dyDescent="0.35">
      <c r="A44" s="32"/>
      <c r="B44" s="32"/>
      <c r="C44" s="32"/>
      <c r="D44" s="32"/>
      <c r="E44" s="38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63"/>
      <c r="AN44" s="63"/>
      <c r="AO44" s="63"/>
      <c r="AP44" s="63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</row>
    <row r="45" spans="1:53" x14ac:dyDescent="0.35">
      <c r="A45" s="32"/>
      <c r="B45" s="32"/>
      <c r="C45" s="32"/>
      <c r="D45" s="32"/>
      <c r="E45" s="38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63"/>
      <c r="AN45" s="63"/>
      <c r="AO45" s="63"/>
      <c r="AP45" s="63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46" spans="1:53" x14ac:dyDescent="0.35">
      <c r="A46" s="32"/>
      <c r="B46" s="32"/>
      <c r="C46" s="32"/>
      <c r="D46" s="32"/>
      <c r="E46" s="38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63"/>
      <c r="AN46" s="63"/>
      <c r="AO46" s="63"/>
      <c r="AP46" s="63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</row>
  </sheetData>
  <mergeCells count="19">
    <mergeCell ref="B6:C6"/>
    <mergeCell ref="F6:AJ6"/>
    <mergeCell ref="AN6:AQ7"/>
    <mergeCell ref="AQ8:AR8"/>
    <mergeCell ref="AK3:AK5"/>
    <mergeCell ref="AL3:AL5"/>
    <mergeCell ref="B4:C4"/>
    <mergeCell ref="AM4:AN4"/>
    <mergeCell ref="B5:C5"/>
    <mergeCell ref="AM5:AN5"/>
    <mergeCell ref="B1:C1"/>
    <mergeCell ref="D1:E1"/>
    <mergeCell ref="D2:E2"/>
    <mergeCell ref="F2:AJ2"/>
    <mergeCell ref="B3:C3"/>
    <mergeCell ref="F3:J3"/>
    <mergeCell ref="M3:Q3"/>
    <mergeCell ref="T3:X3"/>
    <mergeCell ref="AA3:AJ3"/>
  </mergeCells>
  <conditionalFormatting sqref="F9:AJ17">
    <cfRule type="containsBlanks" dxfId="20" priority="1">
      <formula>LEN(TRIM(F9))=0</formula>
    </cfRule>
    <cfRule type="expression" dxfId="19" priority="3">
      <formula>SI+$F$7:$AJ$7=6</formula>
    </cfRule>
  </conditionalFormatting>
  <conditionalFormatting sqref="F7">
    <cfRule type="cellIs" dxfId="18" priority="7" operator="equal">
      <formula>6</formula>
    </cfRule>
    <cfRule type="cellIs" dxfId="17" priority="9" operator="equal">
      <formula>"6;7"</formula>
    </cfRule>
  </conditionalFormatting>
  <conditionalFormatting sqref="L19">
    <cfRule type="containsText" dxfId="16" priority="8" operator="containsText" text="6;7">
      <formula>NOT(ISERROR(SEARCH("6;7",L19)))</formula>
    </cfRule>
  </conditionalFormatting>
  <conditionalFormatting sqref="G7:AJ7">
    <cfRule type="cellIs" dxfId="15" priority="5" operator="equal">
      <formula>6</formula>
    </cfRule>
    <cfRule type="cellIs" priority="6" operator="equal">
      <formula>"6;7"</formula>
    </cfRule>
  </conditionalFormatting>
  <conditionalFormatting sqref="F7:AJ7">
    <cfRule type="cellIs" dxfId="14" priority="4" operator="equal">
      <formula>7</formula>
    </cfRule>
  </conditionalFormatting>
  <conditionalFormatting sqref="F8">
    <cfRule type="expression" priority="2">
      <formula>$F$7:$AJ$7=6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r:id="rId4" name="Drop Down 1">
              <controlPr defaultSize="0" autoLine="0" autoPict="0">
                <anchor moveWithCells="1">
                  <from>
                    <xdr:col>1</xdr:col>
                    <xdr:colOff>654050</xdr:colOff>
                    <xdr:row>1</xdr:row>
                    <xdr:rowOff>50800</xdr:rowOff>
                  </from>
                  <to>
                    <xdr:col>2</xdr:col>
                    <xdr:colOff>552450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r:id="rId5" name="Drop Down 2">
              <controlPr defaultSize="0" autoLine="0" autoPict="0">
                <anchor moveWithCells="1">
                  <from>
                    <xdr:col>3</xdr:col>
                    <xdr:colOff>641350</xdr:colOff>
                    <xdr:row>1</xdr:row>
                    <xdr:rowOff>31750</xdr:rowOff>
                  </from>
                  <to>
                    <xdr:col>4</xdr:col>
                    <xdr:colOff>615950</xdr:colOff>
                    <xdr:row>1</xdr:row>
                    <xdr:rowOff>355600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F73FAE3-79EF-4C27-8373-C406E79333B5}">
          <x14:formula1>
            <xm:f>'CHAMPS NECESSAIRES'!$D$6:$F$6</xm:f>
          </x14:formula1>
          <xm:sqref>E9:E17</xm:sqref>
        </x14:dataValidation>
        <x14:dataValidation type="list" allowBlank="1" showInputMessage="1" showErrorMessage="1" xr:uid="{E08787B6-2B26-4D48-8682-600E968F9B30}">
          <x14:formula1>
            <xm:f>'CHAMPS NECESSAIRES'!$D$5:$G$5</xm:f>
          </x14:formula1>
          <xm:sqref>D9:D1048576</xm:sqref>
        </x14:dataValidation>
        <x14:dataValidation type="time" allowBlank="1" showInputMessage="1" showErrorMessage="1" xr:uid="{56BE74FA-E295-4E4E-AFD8-6AED3E45E223}">
          <x14:formula1>
            <xm:f>0</xm:f>
          </x14:formula1>
          <x14:formula2>
            <xm:f>'CHAMPS NECESSAIRES'!XED6</xm:f>
          </x14:formula2>
          <xm:sqref>F9:AJ17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04119-642F-4511-96F8-8FA1D77CAA91}">
  <dimension ref="A1:BA46"/>
  <sheetViews>
    <sheetView topLeftCell="J1" zoomScale="99" zoomScaleNormal="63" workbookViewId="0">
      <selection activeCell="B2" sqref="B2"/>
    </sheetView>
  </sheetViews>
  <sheetFormatPr baseColWidth="10" defaultColWidth="11.453125" defaultRowHeight="14.5" x14ac:dyDescent="0.35"/>
  <cols>
    <col min="2" max="2" width="16.54296875" customWidth="1"/>
    <col min="3" max="3" width="16.81640625" customWidth="1"/>
    <col min="4" max="4" width="17.7265625" customWidth="1"/>
    <col min="5" max="5" width="18.26953125" style="47" customWidth="1"/>
    <col min="6" max="23" width="4.7265625" style="1" customWidth="1"/>
    <col min="24" max="36" width="4.7265625" customWidth="1"/>
    <col min="37" max="38" width="11.453125" hidden="1" customWidth="1"/>
    <col min="39" max="39" width="11" style="21" customWidth="1"/>
    <col min="40" max="40" width="11.453125" style="21"/>
    <col min="41" max="41" width="11.453125" style="21" hidden="1" customWidth="1"/>
    <col min="42" max="42" width="9.08984375" style="21" customWidth="1"/>
    <col min="43" max="43" width="6.1796875" customWidth="1"/>
    <col min="44" max="44" width="13.453125" bestFit="1" customWidth="1"/>
  </cols>
  <sheetData>
    <row r="1" spans="1:53" ht="15" thickBot="1" x14ac:dyDescent="0.4">
      <c r="A1" s="32"/>
      <c r="B1" s="164" t="s">
        <v>104</v>
      </c>
      <c r="C1" s="165"/>
      <c r="D1" s="165" t="s">
        <v>105</v>
      </c>
      <c r="E1" s="166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7"/>
      <c r="AL1" s="57"/>
      <c r="AM1" s="58"/>
      <c r="AN1" s="58"/>
      <c r="AO1" s="58"/>
      <c r="AP1" s="58"/>
      <c r="AQ1" s="57"/>
      <c r="AR1" s="57"/>
      <c r="AS1" s="32"/>
      <c r="AT1" s="32"/>
      <c r="AU1" s="32"/>
      <c r="AV1" s="32"/>
      <c r="AW1" s="32"/>
      <c r="AX1" s="32"/>
      <c r="AY1" s="32"/>
      <c r="AZ1" s="32"/>
      <c r="BA1" s="32"/>
    </row>
    <row r="2" spans="1:53" ht="30.75" customHeight="1" thickBot="1" x14ac:dyDescent="0.6">
      <c r="A2" s="32"/>
      <c r="B2" s="97">
        <v>11</v>
      </c>
      <c r="C2" s="96">
        <v>2</v>
      </c>
      <c r="D2" s="167">
        <v>2</v>
      </c>
      <c r="E2" s="168"/>
      <c r="F2" s="169" t="s">
        <v>95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59"/>
      <c r="AL2" s="59"/>
      <c r="AM2" s="60"/>
      <c r="AN2" s="60"/>
      <c r="AO2" s="60"/>
      <c r="AP2" s="60"/>
      <c r="AQ2" s="59"/>
      <c r="AR2" s="59"/>
      <c r="AS2" s="32"/>
      <c r="AT2" s="32"/>
      <c r="AU2" s="32"/>
      <c r="AV2" s="32"/>
      <c r="AW2" s="32"/>
      <c r="AX2" s="32"/>
      <c r="AY2" s="32"/>
      <c r="AZ2" s="32"/>
      <c r="BA2" s="32"/>
    </row>
    <row r="3" spans="1:53" ht="15" thickBot="1" x14ac:dyDescent="0.4">
      <c r="A3" s="32"/>
      <c r="B3" s="171" t="s">
        <v>96</v>
      </c>
      <c r="C3" s="172"/>
      <c r="D3" s="8">
        <f>'CHAMPS NECESSAIRES'!D7</f>
        <v>0.05</v>
      </c>
      <c r="E3" s="100"/>
      <c r="F3" s="173"/>
      <c r="G3" s="174"/>
      <c r="H3" s="174"/>
      <c r="I3" s="174"/>
      <c r="J3" s="174"/>
      <c r="K3" s="102"/>
      <c r="L3" s="102"/>
      <c r="M3" s="174"/>
      <c r="N3" s="174"/>
      <c r="O3" s="174"/>
      <c r="P3" s="174"/>
      <c r="Q3" s="174"/>
      <c r="R3" s="102"/>
      <c r="S3" s="102"/>
      <c r="T3" s="174"/>
      <c r="U3" s="174"/>
      <c r="V3" s="174"/>
      <c r="W3" s="174"/>
      <c r="X3" s="174"/>
      <c r="Y3" s="102"/>
      <c r="Z3" s="102"/>
      <c r="AA3" s="175"/>
      <c r="AB3" s="175"/>
      <c r="AC3" s="175"/>
      <c r="AD3" s="175"/>
      <c r="AE3" s="175"/>
      <c r="AF3" s="175"/>
      <c r="AG3" s="175"/>
      <c r="AH3" s="175"/>
      <c r="AI3" s="175"/>
      <c r="AJ3" s="176"/>
      <c r="AK3" s="186" t="s">
        <v>75</v>
      </c>
      <c r="AL3" s="187"/>
      <c r="AM3" s="61"/>
      <c r="AN3" s="61"/>
      <c r="AO3" s="61"/>
      <c r="AP3" s="61"/>
      <c r="AQ3" s="33"/>
      <c r="AR3" s="33"/>
      <c r="AS3" s="32"/>
      <c r="AT3" s="32"/>
      <c r="AU3" s="32"/>
      <c r="AV3" s="32"/>
      <c r="AW3" s="32"/>
      <c r="AX3" s="32"/>
      <c r="AY3" s="32"/>
      <c r="AZ3" s="32"/>
      <c r="BA3" s="32"/>
    </row>
    <row r="4" spans="1:53" ht="15" thickBot="1" x14ac:dyDescent="0.4">
      <c r="A4" s="32"/>
      <c r="B4" s="188" t="s">
        <v>65</v>
      </c>
      <c r="C4" s="189"/>
      <c r="D4" s="9">
        <f>AVERAGE(F4:AJ4)</f>
        <v>6.67741935483871</v>
      </c>
      <c r="E4" s="46"/>
      <c r="F4" s="11">
        <f t="shared" ref="F4:AJ4" si="0">COUNTIF(F9:F17,"&gt;0")</f>
        <v>9</v>
      </c>
      <c r="G4" s="6">
        <f t="shared" si="0"/>
        <v>9</v>
      </c>
      <c r="H4" s="6">
        <f t="shared" si="0"/>
        <v>9</v>
      </c>
      <c r="I4" s="6">
        <f t="shared" si="0"/>
        <v>0</v>
      </c>
      <c r="J4" s="6">
        <f t="shared" si="0"/>
        <v>0</v>
      </c>
      <c r="K4" s="6">
        <f t="shared" si="0"/>
        <v>9</v>
      </c>
      <c r="L4" s="84">
        <f t="shared" si="0"/>
        <v>9</v>
      </c>
      <c r="M4" s="84">
        <f t="shared" si="0"/>
        <v>9</v>
      </c>
      <c r="N4" s="6">
        <f t="shared" si="0"/>
        <v>9</v>
      </c>
      <c r="O4" s="6">
        <f t="shared" si="0"/>
        <v>9</v>
      </c>
      <c r="P4" s="6">
        <f t="shared" si="0"/>
        <v>0</v>
      </c>
      <c r="Q4" s="84">
        <f t="shared" si="0"/>
        <v>0</v>
      </c>
      <c r="R4" s="6">
        <f t="shared" si="0"/>
        <v>9</v>
      </c>
      <c r="S4" s="84">
        <f t="shared" si="0"/>
        <v>9</v>
      </c>
      <c r="T4" s="84">
        <f t="shared" si="0"/>
        <v>9</v>
      </c>
      <c r="U4" s="6">
        <f t="shared" si="0"/>
        <v>9</v>
      </c>
      <c r="V4" s="6">
        <f t="shared" si="0"/>
        <v>9</v>
      </c>
      <c r="W4" s="6">
        <f t="shared" si="0"/>
        <v>0</v>
      </c>
      <c r="X4" s="84">
        <f t="shared" si="0"/>
        <v>0</v>
      </c>
      <c r="Y4" s="6">
        <f t="shared" si="0"/>
        <v>9</v>
      </c>
      <c r="Z4" s="6">
        <f t="shared" si="0"/>
        <v>9</v>
      </c>
      <c r="AA4" s="6">
        <f t="shared" si="0"/>
        <v>9</v>
      </c>
      <c r="AB4" s="6">
        <f t="shared" si="0"/>
        <v>9</v>
      </c>
      <c r="AC4" s="6">
        <f t="shared" si="0"/>
        <v>9</v>
      </c>
      <c r="AD4" s="6">
        <f t="shared" si="0"/>
        <v>0</v>
      </c>
      <c r="AE4" s="6">
        <f t="shared" si="0"/>
        <v>0</v>
      </c>
      <c r="AF4" s="6">
        <f t="shared" si="0"/>
        <v>9</v>
      </c>
      <c r="AG4" s="6">
        <f t="shared" si="0"/>
        <v>9</v>
      </c>
      <c r="AH4" s="6">
        <f t="shared" si="0"/>
        <v>9</v>
      </c>
      <c r="AI4" s="6">
        <f t="shared" si="0"/>
        <v>9</v>
      </c>
      <c r="AJ4" s="7">
        <f t="shared" si="0"/>
        <v>9</v>
      </c>
      <c r="AK4" s="186"/>
      <c r="AL4" s="187"/>
      <c r="AM4" s="190" t="s">
        <v>94</v>
      </c>
      <c r="AN4" s="190"/>
      <c r="AO4" s="22"/>
      <c r="AP4" s="61"/>
      <c r="AQ4" s="33"/>
      <c r="AR4" s="33"/>
      <c r="AS4" s="32"/>
      <c r="AT4" s="32"/>
      <c r="AU4" s="32"/>
      <c r="AV4" s="32"/>
      <c r="AW4" s="32"/>
      <c r="AX4" s="32"/>
      <c r="AY4" s="32"/>
      <c r="AZ4" s="32"/>
      <c r="BA4" s="32"/>
    </row>
    <row r="5" spans="1:53" ht="15" thickBot="1" x14ac:dyDescent="0.4">
      <c r="A5" s="32"/>
      <c r="B5" s="191" t="s">
        <v>76</v>
      </c>
      <c r="C5" s="192"/>
      <c r="D5" s="10">
        <f>AVERAGE(F5:AJ5)</f>
        <v>1.6693548387096777</v>
      </c>
      <c r="E5" s="46"/>
      <c r="F5" s="12">
        <f t="shared" ref="F5:AJ5" si="1">SUM(F9:F17)</f>
        <v>2.2500000000000004</v>
      </c>
      <c r="G5" s="13">
        <f t="shared" si="1"/>
        <v>2.2500000000000004</v>
      </c>
      <c r="H5" s="13">
        <f t="shared" si="1"/>
        <v>2.2500000000000004</v>
      </c>
      <c r="I5" s="13">
        <f t="shared" si="1"/>
        <v>0</v>
      </c>
      <c r="J5" s="13">
        <f t="shared" si="1"/>
        <v>0</v>
      </c>
      <c r="K5" s="13">
        <f t="shared" si="1"/>
        <v>2.2500000000000004</v>
      </c>
      <c r="L5" s="13">
        <f t="shared" si="1"/>
        <v>2.2500000000000004</v>
      </c>
      <c r="M5" s="13">
        <f t="shared" si="1"/>
        <v>2.2500000000000004</v>
      </c>
      <c r="N5" s="13">
        <f t="shared" si="1"/>
        <v>2.2500000000000004</v>
      </c>
      <c r="O5" s="13">
        <f t="shared" si="1"/>
        <v>2.2500000000000004</v>
      </c>
      <c r="P5" s="13">
        <f t="shared" si="1"/>
        <v>0</v>
      </c>
      <c r="Q5" s="13">
        <f t="shared" si="1"/>
        <v>0</v>
      </c>
      <c r="R5" s="13">
        <f t="shared" si="1"/>
        <v>2.2500000000000004</v>
      </c>
      <c r="S5" s="13">
        <f t="shared" si="1"/>
        <v>2.2500000000000004</v>
      </c>
      <c r="T5" s="13">
        <f t="shared" si="1"/>
        <v>2.2500000000000004</v>
      </c>
      <c r="U5" s="13">
        <f t="shared" si="1"/>
        <v>2.2500000000000004</v>
      </c>
      <c r="V5" s="13">
        <f t="shared" si="1"/>
        <v>2.2500000000000004</v>
      </c>
      <c r="W5" s="13">
        <f t="shared" si="1"/>
        <v>0</v>
      </c>
      <c r="X5" s="13">
        <f t="shared" si="1"/>
        <v>0</v>
      </c>
      <c r="Y5" s="13">
        <f t="shared" si="1"/>
        <v>2.2500000000000004</v>
      </c>
      <c r="Z5" s="13">
        <f t="shared" si="1"/>
        <v>2.2500000000000004</v>
      </c>
      <c r="AA5" s="13">
        <f t="shared" si="1"/>
        <v>2.2500000000000004</v>
      </c>
      <c r="AB5" s="13">
        <f t="shared" si="1"/>
        <v>2.2500000000000004</v>
      </c>
      <c r="AC5" s="13">
        <f t="shared" si="1"/>
        <v>2.2500000000000004</v>
      </c>
      <c r="AD5" s="13">
        <f t="shared" si="1"/>
        <v>0</v>
      </c>
      <c r="AE5" s="13">
        <f t="shared" si="1"/>
        <v>0</v>
      </c>
      <c r="AF5" s="13">
        <f t="shared" si="1"/>
        <v>2.2500000000000004</v>
      </c>
      <c r="AG5" s="13">
        <f t="shared" si="1"/>
        <v>2.2500000000000004</v>
      </c>
      <c r="AH5" s="13">
        <f t="shared" si="1"/>
        <v>2.2500000000000004</v>
      </c>
      <c r="AI5" s="13">
        <f t="shared" si="1"/>
        <v>2.2500000000000004</v>
      </c>
      <c r="AJ5" s="14">
        <f t="shared" si="1"/>
        <v>2.2500000000000004</v>
      </c>
      <c r="AK5" s="186"/>
      <c r="AL5" s="187"/>
      <c r="AM5" s="193" t="s">
        <v>94</v>
      </c>
      <c r="AN5" s="193"/>
      <c r="AO5" s="22"/>
      <c r="AP5" s="61"/>
      <c r="AQ5" s="33"/>
      <c r="AR5" s="33"/>
      <c r="AS5" s="32"/>
      <c r="AT5" s="32"/>
      <c r="AU5" s="32"/>
      <c r="AV5" s="32"/>
      <c r="AW5" s="32"/>
      <c r="AX5" s="32"/>
      <c r="AY5" s="32"/>
      <c r="AZ5" s="32"/>
      <c r="BA5" s="32"/>
    </row>
    <row r="6" spans="1:53" ht="46" customHeight="1" thickBot="1" x14ac:dyDescent="0.4">
      <c r="A6" s="33"/>
      <c r="B6" s="177" t="s">
        <v>87</v>
      </c>
      <c r="C6" s="178"/>
      <c r="D6" s="48" t="s">
        <v>88</v>
      </c>
      <c r="E6" s="98" t="s">
        <v>89</v>
      </c>
      <c r="F6" s="179" t="s">
        <v>90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1"/>
      <c r="AK6" s="99"/>
      <c r="AL6" s="100"/>
      <c r="AM6" s="22"/>
      <c r="AN6" s="182" t="s">
        <v>103</v>
      </c>
      <c r="AO6" s="182"/>
      <c r="AP6" s="182"/>
      <c r="AQ6" s="182"/>
      <c r="AR6" s="33"/>
      <c r="AS6" s="32"/>
      <c r="AT6" s="32"/>
      <c r="AU6" s="32"/>
      <c r="AV6" s="32"/>
      <c r="AW6" s="32"/>
      <c r="AX6" s="32"/>
      <c r="AY6" s="32"/>
      <c r="AZ6" s="32"/>
      <c r="BA6" s="32"/>
    </row>
    <row r="7" spans="1:53" ht="15.5" customHeight="1" thickBot="1" x14ac:dyDescent="0.4">
      <c r="A7" s="32"/>
      <c r="B7" s="98"/>
      <c r="C7" s="85"/>
      <c r="D7" s="48"/>
      <c r="E7" s="98"/>
      <c r="F7" s="86">
        <f>WEEKDAY(F8)</f>
        <v>3</v>
      </c>
      <c r="G7" s="86">
        <f t="shared" ref="G7:AJ7" si="2">WEEKDAY(G8)</f>
        <v>4</v>
      </c>
      <c r="H7" s="86">
        <f t="shared" si="2"/>
        <v>5</v>
      </c>
      <c r="I7" s="86">
        <f t="shared" si="2"/>
        <v>6</v>
      </c>
      <c r="J7" s="86">
        <f t="shared" si="2"/>
        <v>7</v>
      </c>
      <c r="K7" s="86">
        <f t="shared" si="2"/>
        <v>1</v>
      </c>
      <c r="L7" s="86">
        <f t="shared" si="2"/>
        <v>2</v>
      </c>
      <c r="M7" s="86">
        <f t="shared" si="2"/>
        <v>3</v>
      </c>
      <c r="N7" s="86">
        <f t="shared" si="2"/>
        <v>4</v>
      </c>
      <c r="O7" s="86">
        <f t="shared" si="2"/>
        <v>5</v>
      </c>
      <c r="P7" s="86">
        <f t="shared" si="2"/>
        <v>6</v>
      </c>
      <c r="Q7" s="86">
        <f t="shared" si="2"/>
        <v>7</v>
      </c>
      <c r="R7" s="86">
        <f t="shared" si="2"/>
        <v>1</v>
      </c>
      <c r="S7" s="86">
        <f t="shared" si="2"/>
        <v>2</v>
      </c>
      <c r="T7" s="86">
        <f t="shared" si="2"/>
        <v>3</v>
      </c>
      <c r="U7" s="86">
        <f t="shared" si="2"/>
        <v>4</v>
      </c>
      <c r="V7" s="86">
        <f t="shared" si="2"/>
        <v>5</v>
      </c>
      <c r="W7" s="86">
        <f t="shared" si="2"/>
        <v>6</v>
      </c>
      <c r="X7" s="86">
        <f t="shared" si="2"/>
        <v>7</v>
      </c>
      <c r="Y7" s="86">
        <f t="shared" si="2"/>
        <v>1</v>
      </c>
      <c r="Z7" s="86">
        <f t="shared" si="2"/>
        <v>2</v>
      </c>
      <c r="AA7" s="86">
        <f t="shared" si="2"/>
        <v>3</v>
      </c>
      <c r="AB7" s="86">
        <f t="shared" si="2"/>
        <v>4</v>
      </c>
      <c r="AC7" s="86">
        <f t="shared" si="2"/>
        <v>5</v>
      </c>
      <c r="AD7" s="86">
        <f t="shared" si="2"/>
        <v>6</v>
      </c>
      <c r="AE7" s="86">
        <f t="shared" si="2"/>
        <v>7</v>
      </c>
      <c r="AF7" s="86">
        <f t="shared" si="2"/>
        <v>1</v>
      </c>
      <c r="AG7" s="86">
        <f t="shared" si="2"/>
        <v>2</v>
      </c>
      <c r="AH7" s="86">
        <f t="shared" si="2"/>
        <v>3</v>
      </c>
      <c r="AI7" s="86">
        <f t="shared" si="2"/>
        <v>4</v>
      </c>
      <c r="AJ7" s="86">
        <f t="shared" si="2"/>
        <v>5</v>
      </c>
      <c r="AK7" s="99"/>
      <c r="AL7" s="100"/>
      <c r="AM7" s="22"/>
      <c r="AN7" s="183"/>
      <c r="AO7" s="183"/>
      <c r="AP7" s="183"/>
      <c r="AQ7" s="183"/>
      <c r="AR7" s="33"/>
      <c r="AS7" s="32"/>
      <c r="AT7" s="32"/>
      <c r="AU7" s="32"/>
      <c r="AV7" s="32"/>
      <c r="AW7" s="32"/>
      <c r="AX7" s="32"/>
      <c r="AY7" s="32"/>
      <c r="AZ7" s="32"/>
      <c r="BA7" s="32"/>
    </row>
    <row r="8" spans="1:53" ht="51" customHeight="1" thickBot="1" x14ac:dyDescent="0.4">
      <c r="A8" s="32"/>
      <c r="B8" s="50" t="s">
        <v>77</v>
      </c>
      <c r="C8" s="49" t="s">
        <v>78</v>
      </c>
      <c r="D8" s="50" t="s">
        <v>79</v>
      </c>
      <c r="E8" s="53" t="s">
        <v>80</v>
      </c>
      <c r="F8" s="93">
        <f>DATE($C$2+2020,$B$2,1)</f>
        <v>44866</v>
      </c>
      <c r="G8" s="93">
        <f>DATE($C$2+2020,$B$2,2)</f>
        <v>44867</v>
      </c>
      <c r="H8" s="93">
        <f>DATE($C$2+2020,$B$2,3)</f>
        <v>44868</v>
      </c>
      <c r="I8" s="93">
        <f>DATE($C$2+2020,$B$2,4)</f>
        <v>44869</v>
      </c>
      <c r="J8" s="93">
        <f>DATE($C$2+2020,$B$2,5)</f>
        <v>44870</v>
      </c>
      <c r="K8" s="93">
        <f>DATE($C$2+2020,$B$2,6)</f>
        <v>44871</v>
      </c>
      <c r="L8" s="93">
        <f>DATE($C$2+2020,$B$2,7)</f>
        <v>44872</v>
      </c>
      <c r="M8" s="93">
        <f>DATE($C$2+2020,$B$2,8)</f>
        <v>44873</v>
      </c>
      <c r="N8" s="93">
        <f>DATE($C$2+2020,$B$2,9)</f>
        <v>44874</v>
      </c>
      <c r="O8" s="93">
        <f>DATE($C$2+2020,$B$2,10)</f>
        <v>44875</v>
      </c>
      <c r="P8" s="93">
        <f>DATE($C$2+2020,$B$2,11)</f>
        <v>44876</v>
      </c>
      <c r="Q8" s="93">
        <f>DATE($C$2+2020,$B$2,12)</f>
        <v>44877</v>
      </c>
      <c r="R8" s="93">
        <f>DATE($C$2+2020,$B$2,13)</f>
        <v>44878</v>
      </c>
      <c r="S8" s="93">
        <f>DATE($C$2+2020,$B$2,14)</f>
        <v>44879</v>
      </c>
      <c r="T8" s="93">
        <f>DATE($C$2+2020,$B$2,15)</f>
        <v>44880</v>
      </c>
      <c r="U8" s="93">
        <f>DATE($C$2+2020,$B$2,16)</f>
        <v>44881</v>
      </c>
      <c r="V8" s="93">
        <f>DATE($C$2+2020,$B$2,17)</f>
        <v>44882</v>
      </c>
      <c r="W8" s="93">
        <f>DATE($C$2+2020,$B$2,18)</f>
        <v>44883</v>
      </c>
      <c r="X8" s="93">
        <f>DATE($C$2+2020,$B$2,19)</f>
        <v>44884</v>
      </c>
      <c r="Y8" s="93">
        <f>DATE($C$2+2020,$B$2,20)</f>
        <v>44885</v>
      </c>
      <c r="Z8" s="93">
        <f>DATE($C$2+2020,$B$2,21)</f>
        <v>44886</v>
      </c>
      <c r="AA8" s="93">
        <f>DATE($C$2+2020,$B$2,22)</f>
        <v>44887</v>
      </c>
      <c r="AB8" s="93">
        <f>DATE($C$2+2020,$B$2,23)</f>
        <v>44888</v>
      </c>
      <c r="AC8" s="93">
        <f>DATE($C$2+2020,$B$2,24)</f>
        <v>44889</v>
      </c>
      <c r="AD8" s="93">
        <f>DATE($C$2+2020,$B$2,25)</f>
        <v>44890</v>
      </c>
      <c r="AE8" s="93">
        <f>DATE($C$2+2020,$B$2,26)</f>
        <v>44891</v>
      </c>
      <c r="AF8" s="93">
        <f>DATE($C$2+2020,$B$2,27)</f>
        <v>44892</v>
      </c>
      <c r="AG8" s="93">
        <f>DATE($C$2+2020,$B$2,28)</f>
        <v>44893</v>
      </c>
      <c r="AH8" s="93">
        <f>DATE($C$2+2020,$B$2,29)</f>
        <v>44894</v>
      </c>
      <c r="AI8" s="93">
        <f>DATE($C$2+2020,$B$2,30)</f>
        <v>44895</v>
      </c>
      <c r="AJ8" s="93">
        <f>DATE($C$2+2020,$B$2,31)</f>
        <v>44896</v>
      </c>
      <c r="AK8" s="3"/>
      <c r="AL8" s="3"/>
      <c r="AM8" s="23" t="s">
        <v>81</v>
      </c>
      <c r="AN8" s="24" t="s">
        <v>82</v>
      </c>
      <c r="AO8" s="24"/>
      <c r="AP8" s="25" t="s">
        <v>83</v>
      </c>
      <c r="AQ8" s="184" t="s">
        <v>84</v>
      </c>
      <c r="AR8" s="185"/>
      <c r="AS8" s="32"/>
      <c r="AT8" s="32"/>
      <c r="AU8" s="32"/>
      <c r="AV8" s="32"/>
      <c r="AW8" s="32"/>
      <c r="AX8" s="32"/>
      <c r="AY8" s="32"/>
      <c r="AZ8" s="32"/>
      <c r="BA8" s="32"/>
    </row>
    <row r="9" spans="1:53" x14ac:dyDescent="0.35">
      <c r="A9" s="32"/>
      <c r="B9" s="88" t="s">
        <v>85</v>
      </c>
      <c r="C9" s="89" t="s">
        <v>85</v>
      </c>
      <c r="D9" s="88" t="s">
        <v>57</v>
      </c>
      <c r="E9" s="88" t="s">
        <v>62</v>
      </c>
      <c r="F9" s="94" cm="1">
        <f t="array" ref="F9">_xlfn.IFS(F$7=6," ",F$7=7," ",F$7=1,'CHAMPS NECESSAIRES'!$D$14,F$7=2,'CHAMPS NECESSAIRES'!$D$14,F$7=3,'CHAMPS NECESSAIRES'!$D$14,F$7=4,'CHAMPS NECESSAIRES'!$D$14,F$7=5,'CHAMPS NECESSAIRES'!$D$14)</f>
        <v>0.25000000000000006</v>
      </c>
      <c r="G9" s="94" cm="1">
        <f t="array" ref="G9">_xlfn.IFS(G$7=6," ",G$7=7," ",G$7=1,'CHAMPS NECESSAIRES'!$D$14,G$7=2,'CHAMPS NECESSAIRES'!$D$14,G$7=3,'CHAMPS NECESSAIRES'!$D$14,G$7=4,'CHAMPS NECESSAIRES'!$D$14,G$7=5,'CHAMPS NECESSAIRES'!$D$14)</f>
        <v>0.25000000000000006</v>
      </c>
      <c r="H9" s="94" cm="1">
        <f t="array" ref="H9">_xlfn.IFS(H$7=6," ",H$7=7," ",H$7=1,'CHAMPS NECESSAIRES'!$D$14,H$7=2,'CHAMPS NECESSAIRES'!$D$14,H$7=3,'CHAMPS NECESSAIRES'!$D$14,H$7=4,'CHAMPS NECESSAIRES'!$D$14,H$7=5,'CHAMPS NECESSAIRES'!$D$14)</f>
        <v>0.25000000000000006</v>
      </c>
      <c r="I9" s="94" t="str" cm="1">
        <f t="array" ref="I9">_xlfn.IFS(I$7=6," ",I$7=7," ",I$7=1,'CHAMPS NECESSAIRES'!$D$14,I$7=2,'CHAMPS NECESSAIRES'!$D$14,I$7=3,'CHAMPS NECESSAIRES'!$D$14,I$7=4,'CHAMPS NECESSAIRES'!$D$14,I$7=5,'CHAMPS NECESSAIRES'!$D$14)</f>
        <v xml:space="preserve"> </v>
      </c>
      <c r="J9" s="94" t="str" cm="1">
        <f t="array" ref="J9">_xlfn.IFS(J$7=6," ",J$7=7," ",J$7=1,'CHAMPS NECESSAIRES'!$D$14,J$7=2,'CHAMPS NECESSAIRES'!$D$14,J$7=3,'CHAMPS NECESSAIRES'!$D$14,J$7=4,'CHAMPS NECESSAIRES'!$D$14,J$7=5,'CHAMPS NECESSAIRES'!$D$14)</f>
        <v xml:space="preserve"> </v>
      </c>
      <c r="K9" s="94" cm="1">
        <f t="array" ref="K9">_xlfn.IFS(K$7=6," ",K$7=7," ",K$7=1,'CHAMPS NECESSAIRES'!$D$14,K$7=2,'CHAMPS NECESSAIRES'!$D$14,K$7=3,'CHAMPS NECESSAIRES'!$D$14,K$7=4,'CHAMPS NECESSAIRES'!$D$14,K$7=5,'CHAMPS NECESSAIRES'!$D$14)</f>
        <v>0.25000000000000006</v>
      </c>
      <c r="L9" s="94" cm="1">
        <f t="array" ref="L9">_xlfn.IFS(L$7=6," ",L$7=7," ",L$7=1,'CHAMPS NECESSAIRES'!$D$14,L$7=2,'CHAMPS NECESSAIRES'!$D$14,L$7=3,'CHAMPS NECESSAIRES'!$D$14,L$7=4,'CHAMPS NECESSAIRES'!$D$14,L$7=5,'CHAMPS NECESSAIRES'!$D$14)</f>
        <v>0.25000000000000006</v>
      </c>
      <c r="M9" s="94" cm="1">
        <f t="array" ref="M9">_xlfn.IFS(M$7=6," ",M$7=7," ",M$7=1,'CHAMPS NECESSAIRES'!$D$14,M$7=2,'CHAMPS NECESSAIRES'!$D$14,M$7=3,'CHAMPS NECESSAIRES'!$D$14,M$7=4,'CHAMPS NECESSAIRES'!$D$14,M$7=5,'CHAMPS NECESSAIRES'!$D$14)</f>
        <v>0.25000000000000006</v>
      </c>
      <c r="N9" s="94" cm="1">
        <f t="array" ref="N9">_xlfn.IFS(N$7=6," ",N$7=7," ",N$7=1,'CHAMPS NECESSAIRES'!$D$14,N$7=2,'CHAMPS NECESSAIRES'!$D$14,N$7=3,'CHAMPS NECESSAIRES'!$D$14,N$7=4,'CHAMPS NECESSAIRES'!$D$14,N$7=5,'CHAMPS NECESSAIRES'!$D$14)</f>
        <v>0.25000000000000006</v>
      </c>
      <c r="O9" s="94" cm="1">
        <f t="array" ref="O9">_xlfn.IFS(O$7=6," ",O$7=7," ",O$7=1,'CHAMPS NECESSAIRES'!$D$14,O$7=2,'CHAMPS NECESSAIRES'!$D$14,O$7=3,'CHAMPS NECESSAIRES'!$D$14,O$7=4,'CHAMPS NECESSAIRES'!$D$14,O$7=5,'CHAMPS NECESSAIRES'!$D$14)</f>
        <v>0.25000000000000006</v>
      </c>
      <c r="P9" s="94" t="str" cm="1">
        <f t="array" ref="P9">_xlfn.IFS(P$7=6," ",P$7=7," ",P$7=1,'CHAMPS NECESSAIRES'!$D$14,P$7=2,'CHAMPS NECESSAIRES'!$D$14,P$7=3,'CHAMPS NECESSAIRES'!$D$14,P$7=4,'CHAMPS NECESSAIRES'!$D$14,P$7=5,'CHAMPS NECESSAIRES'!$D$14)</f>
        <v xml:space="preserve"> </v>
      </c>
      <c r="Q9" s="94" t="str" cm="1">
        <f t="array" ref="Q9">_xlfn.IFS(Q$7=6," ",Q$7=7," ",Q$7=1,'CHAMPS NECESSAIRES'!$D$14,Q$7=2,'CHAMPS NECESSAIRES'!$D$14,Q$7=3,'CHAMPS NECESSAIRES'!$D$14,Q$7=4,'CHAMPS NECESSAIRES'!$D$14,Q$7=5,'CHAMPS NECESSAIRES'!$D$14)</f>
        <v xml:space="preserve"> </v>
      </c>
      <c r="R9" s="94" cm="1">
        <f t="array" ref="R9">_xlfn.IFS(R$7=6," ",R$7=7," ",R$7=1,'CHAMPS NECESSAIRES'!$D$14,R$7=2,'CHAMPS NECESSAIRES'!$D$14,R$7=3,'CHAMPS NECESSAIRES'!$D$14,R$7=4,'CHAMPS NECESSAIRES'!$D$14,R$7=5,'CHAMPS NECESSAIRES'!$D$14)</f>
        <v>0.25000000000000006</v>
      </c>
      <c r="S9" s="94" cm="1">
        <f t="array" ref="S9">_xlfn.IFS(S$7=6," ",S$7=7," ",S$7=1,'CHAMPS NECESSAIRES'!$D$14,S$7=2,'CHAMPS NECESSAIRES'!$D$14,S$7=3,'CHAMPS NECESSAIRES'!$D$14,S$7=4,'CHAMPS NECESSAIRES'!$D$14,S$7=5,'CHAMPS NECESSAIRES'!$D$14)</f>
        <v>0.25000000000000006</v>
      </c>
      <c r="T9" s="94" cm="1">
        <f t="array" ref="T9">_xlfn.IFS(T$7=6," ",T$7=7," ",T$7=1,'CHAMPS NECESSAIRES'!$D$14,T$7=2,'CHAMPS NECESSAIRES'!$D$14,T$7=3,'CHAMPS NECESSAIRES'!$D$14,T$7=4,'CHAMPS NECESSAIRES'!$D$14,T$7=5,'CHAMPS NECESSAIRES'!$D$14)</f>
        <v>0.25000000000000006</v>
      </c>
      <c r="U9" s="94" cm="1">
        <f t="array" ref="U9">_xlfn.IFS(U$7=6," ",U$7=7," ",U$7=1,'CHAMPS NECESSAIRES'!$D$14,U$7=2,'CHAMPS NECESSAIRES'!$D$14,U$7=3,'CHAMPS NECESSAIRES'!$D$14,U$7=4,'CHAMPS NECESSAIRES'!$D$14,U$7=5,'CHAMPS NECESSAIRES'!$D$14)</f>
        <v>0.25000000000000006</v>
      </c>
      <c r="V9" s="94" cm="1">
        <f t="array" ref="V9">_xlfn.IFS(V$7=6," ",V$7=7," ",V$7=1,'CHAMPS NECESSAIRES'!$D$14,V$7=2,'CHAMPS NECESSAIRES'!$D$14,V$7=3,'CHAMPS NECESSAIRES'!$D$14,V$7=4,'CHAMPS NECESSAIRES'!$D$14,V$7=5,'CHAMPS NECESSAIRES'!$D$14)</f>
        <v>0.25000000000000006</v>
      </c>
      <c r="W9" s="94" t="str" cm="1">
        <f t="array" ref="W9">_xlfn.IFS(W$7=6," ",W$7=7," ",W$7=1,'CHAMPS NECESSAIRES'!$D$14,W$7=2,'CHAMPS NECESSAIRES'!$D$14,W$7=3,'CHAMPS NECESSAIRES'!$D$14,W$7=4,'CHAMPS NECESSAIRES'!$D$14,W$7=5,'CHAMPS NECESSAIRES'!$D$14)</f>
        <v xml:space="preserve"> </v>
      </c>
      <c r="X9" s="94" t="str" cm="1">
        <f t="array" ref="X9">_xlfn.IFS(X$7=6," ",X$7=7," ",X$7=1,'CHAMPS NECESSAIRES'!$D$14,X$7=2,'CHAMPS NECESSAIRES'!$D$14,X$7=3,'CHAMPS NECESSAIRES'!$D$14,X$7=4,'CHAMPS NECESSAIRES'!$D$14,X$7=5,'CHAMPS NECESSAIRES'!$D$14)</f>
        <v xml:space="preserve"> </v>
      </c>
      <c r="Y9" s="94" cm="1">
        <f t="array" ref="Y9">_xlfn.IFS(Y$7=6," ",Y$7=7," ",Y$7=1,'CHAMPS NECESSAIRES'!$D$14,Y$7=2,'CHAMPS NECESSAIRES'!$D$14,Y$7=3,'CHAMPS NECESSAIRES'!$D$14,Y$7=4,'CHAMPS NECESSAIRES'!$D$14,Y$7=5,'CHAMPS NECESSAIRES'!$D$14)</f>
        <v>0.25000000000000006</v>
      </c>
      <c r="Z9" s="94" cm="1">
        <f t="array" ref="Z9">_xlfn.IFS(Z$7=6," ",Z$7=7," ",Z$7=1,'CHAMPS NECESSAIRES'!$D$14,Z$7=2,'CHAMPS NECESSAIRES'!$D$14,Z$7=3,'CHAMPS NECESSAIRES'!$D$14,Z$7=4,'CHAMPS NECESSAIRES'!$D$14,Z$7=5,'CHAMPS NECESSAIRES'!$D$14)</f>
        <v>0.25000000000000006</v>
      </c>
      <c r="AA9" s="94" cm="1">
        <f t="array" ref="AA9">_xlfn.IFS(AA$7=6," ",AA$7=7," ",AA$7=1,'CHAMPS NECESSAIRES'!$D$14,AA$7=2,'CHAMPS NECESSAIRES'!$D$14,AA$7=3,'CHAMPS NECESSAIRES'!$D$14,AA$7=4,'CHAMPS NECESSAIRES'!$D$14,AA$7=5,'CHAMPS NECESSAIRES'!$D$14)</f>
        <v>0.25000000000000006</v>
      </c>
      <c r="AB9" s="94" cm="1">
        <f t="array" ref="AB9">_xlfn.IFS(AB$7=6," ",AB$7=7," ",AB$7=1,'CHAMPS NECESSAIRES'!$D$14,AB$7=2,'CHAMPS NECESSAIRES'!$D$14,AB$7=3,'CHAMPS NECESSAIRES'!$D$14,AB$7=4,'CHAMPS NECESSAIRES'!$D$14,AB$7=5,'CHAMPS NECESSAIRES'!$D$14)</f>
        <v>0.25000000000000006</v>
      </c>
      <c r="AC9" s="94" cm="1">
        <f t="array" ref="AC9">_xlfn.IFS(AC$7=6," ",AC$7=7," ",AC$7=1,'CHAMPS NECESSAIRES'!$D$14,AC$7=2,'CHAMPS NECESSAIRES'!$D$14,AC$7=3,'CHAMPS NECESSAIRES'!$D$14,AC$7=4,'CHAMPS NECESSAIRES'!$D$14,AC$7=5,'CHAMPS NECESSAIRES'!$D$14)</f>
        <v>0.25000000000000006</v>
      </c>
      <c r="AD9" s="94" t="str" cm="1">
        <f t="array" ref="AD9">_xlfn.IFS(AD$7=6," ",AD$7=7," ",AD$7=1,'CHAMPS NECESSAIRES'!$D$14,AD$7=2,'CHAMPS NECESSAIRES'!$D$14,AD$7=3,'CHAMPS NECESSAIRES'!$D$14,AD$7=4,'CHAMPS NECESSAIRES'!$D$14,AD$7=5,'CHAMPS NECESSAIRES'!$D$14)</f>
        <v xml:space="preserve"> </v>
      </c>
      <c r="AE9" s="94" t="str" cm="1">
        <f t="array" ref="AE9">_xlfn.IFS(AE$7=6," ",AE$7=7," ",AE$7=1,'CHAMPS NECESSAIRES'!$D$14,AE$7=2,'CHAMPS NECESSAIRES'!$D$14,AE$7=3,'CHAMPS NECESSAIRES'!$D$14,AE$7=4,'CHAMPS NECESSAIRES'!$D$14,AE$7=5,'CHAMPS NECESSAIRES'!$D$14)</f>
        <v xml:space="preserve"> </v>
      </c>
      <c r="AF9" s="94" cm="1">
        <f t="array" ref="AF9">_xlfn.IFS(AF$7=6," ",AF$7=7," ",AF$7=1,'CHAMPS NECESSAIRES'!$D$14,AF$7=2,'CHAMPS NECESSAIRES'!$D$14,AF$7=3,'CHAMPS NECESSAIRES'!$D$14,AF$7=4,'CHAMPS NECESSAIRES'!$D$14,AF$7=5,'CHAMPS NECESSAIRES'!$D$14)</f>
        <v>0.25000000000000006</v>
      </c>
      <c r="AG9" s="94" cm="1">
        <f t="array" ref="AG9">_xlfn.IFS(AG$7=6," ",AG$7=7," ",AG$7=1,'CHAMPS NECESSAIRES'!$D$14,AG$7=2,'CHAMPS NECESSAIRES'!$D$14,AG$7=3,'CHAMPS NECESSAIRES'!$D$14,AG$7=4,'CHAMPS NECESSAIRES'!$D$14,AG$7=5,'CHAMPS NECESSAIRES'!$D$14)</f>
        <v>0.25000000000000006</v>
      </c>
      <c r="AH9" s="94" cm="1">
        <f t="array" ref="AH9">_xlfn.IFS(AH$7=6," ",AH$7=7," ",AH$7=1,'CHAMPS NECESSAIRES'!$D$14,AH$7=2,'CHAMPS NECESSAIRES'!$D$14,AH$7=3,'CHAMPS NECESSAIRES'!$D$14,AH$7=4,'CHAMPS NECESSAIRES'!$D$14,AH$7=5,'CHAMPS NECESSAIRES'!$D$14)</f>
        <v>0.25000000000000006</v>
      </c>
      <c r="AI9" s="94" cm="1">
        <f t="array" ref="AI9">_xlfn.IFS(AI$7=6," ",AI$7=7," ",AI$7=1,'CHAMPS NECESSAIRES'!$D$14,AI$7=2,'CHAMPS NECESSAIRES'!$D$14,AI$7=3,'CHAMPS NECESSAIRES'!$D$14,AI$7=4,'CHAMPS NECESSAIRES'!$D$14,AI$7=5,'CHAMPS NECESSAIRES'!$D$14)</f>
        <v>0.25000000000000006</v>
      </c>
      <c r="AJ9" s="94" cm="1">
        <f t="array" ref="AJ9">_xlfn.IFS(AJ$7=6," ",AJ$7=7," ",AJ$7=1,'CHAMPS NECESSAIRES'!$D$14,AJ$7=2,'CHAMPS NECESSAIRES'!$D$14,AJ$7=3,'CHAMPS NECESSAIRES'!$D$14,AJ$7=4,'CHAMPS NECESSAIRES'!$D$14,AJ$7=5,'CHAMPS NECESSAIRES'!$D$14)</f>
        <v>0.25000000000000006</v>
      </c>
      <c r="AK9" s="4" t="e">
        <f>(F9*24)+(G9*24)+(H9*24)+(I9*24)+(J9*24)+(M9*24)+(N9*24)+(O9*24)+(P9*24)+(Q9*24)+(T9*24)+(U9*24)+(V9*24)+(W9*24)+(X9*24)+(AA9*24)+(AB9*24)+(AC9*24)+(AD9*24)+(AJ9*24)</f>
        <v>#VALUE!</v>
      </c>
      <c r="AL9" s="5" t="e">
        <f>AK9/24</f>
        <v>#VALUE!</v>
      </c>
      <c r="AM9" s="26">
        <f>SUM(F9:AJ9)</f>
        <v>5.7500000000000009</v>
      </c>
      <c r="AN9" s="27">
        <f>AM9/4</f>
        <v>1.4375000000000002</v>
      </c>
      <c r="AO9" s="28">
        <f>AN9*24</f>
        <v>34.500000000000007</v>
      </c>
      <c r="AP9" s="72">
        <f>AO9*(1-$D$3)</f>
        <v>32.775000000000006</v>
      </c>
      <c r="AQ9" s="17">
        <f t="shared" ref="AQ9:AQ17" si="3">ROUNDDOWN(AP9,-0.5)</f>
        <v>32</v>
      </c>
      <c r="AR9" s="18" t="s">
        <v>86</v>
      </c>
      <c r="AS9" s="32"/>
      <c r="AT9" s="32"/>
      <c r="AU9" s="32"/>
      <c r="AV9" s="32"/>
      <c r="AW9" s="32"/>
      <c r="AX9" s="32"/>
      <c r="AY9" s="32"/>
      <c r="AZ9" s="32"/>
      <c r="BA9" s="32"/>
    </row>
    <row r="10" spans="1:53" x14ac:dyDescent="0.35">
      <c r="A10" s="32"/>
      <c r="B10" s="51" t="s">
        <v>85</v>
      </c>
      <c r="C10" s="15" t="s">
        <v>85</v>
      </c>
      <c r="D10" s="51" t="s">
        <v>57</v>
      </c>
      <c r="E10" s="51" t="s">
        <v>62</v>
      </c>
      <c r="F10" s="94" cm="1">
        <f t="array" ref="F10">_xlfn.IFS(F$7=6," ",F$7=7," ",F$7=1,'CHAMPS NECESSAIRES'!$D$14,F$7=2,'CHAMPS NECESSAIRES'!$D$14,F$7=3,'CHAMPS NECESSAIRES'!$D$14,F$7=4,'CHAMPS NECESSAIRES'!$D$14,F$7=5,'CHAMPS NECESSAIRES'!$D$14)</f>
        <v>0.25000000000000006</v>
      </c>
      <c r="G10" s="94" cm="1">
        <f t="array" ref="G10">_xlfn.IFS(G$7=6," ",G$7=7," ",G$7=1,'CHAMPS NECESSAIRES'!$D$14,G$7=2,'CHAMPS NECESSAIRES'!$D$14,G$7=3,'CHAMPS NECESSAIRES'!$D$14,G$7=4,'CHAMPS NECESSAIRES'!$D$14,G$7=5,'CHAMPS NECESSAIRES'!$D$14)</f>
        <v>0.25000000000000006</v>
      </c>
      <c r="H10" s="94" cm="1">
        <f t="array" ref="H10">_xlfn.IFS(H$7=6," ",H$7=7," ",H$7=1,'CHAMPS NECESSAIRES'!$D$14,H$7=2,'CHAMPS NECESSAIRES'!$D$14,H$7=3,'CHAMPS NECESSAIRES'!$D$14,H$7=4,'CHAMPS NECESSAIRES'!$D$14,H$7=5,'CHAMPS NECESSAIRES'!$D$14)</f>
        <v>0.25000000000000006</v>
      </c>
      <c r="I10" s="94" t="str" cm="1">
        <f t="array" ref="I10">_xlfn.IFS(I$7=6," ",I$7=7," ",I$7=1,'CHAMPS NECESSAIRES'!$D$14,I$7=2,'CHAMPS NECESSAIRES'!$D$14,I$7=3,'CHAMPS NECESSAIRES'!$D$14,I$7=4,'CHAMPS NECESSAIRES'!$D$14,I$7=5,'CHAMPS NECESSAIRES'!$D$14)</f>
        <v xml:space="preserve"> </v>
      </c>
      <c r="J10" s="94" t="str" cm="1">
        <f t="array" ref="J10">_xlfn.IFS(J$7=6," ",J$7=7," ",J$7=1,'CHAMPS NECESSAIRES'!$D$14,J$7=2,'CHAMPS NECESSAIRES'!$D$14,J$7=3,'CHAMPS NECESSAIRES'!$D$14,J$7=4,'CHAMPS NECESSAIRES'!$D$14,J$7=5,'CHAMPS NECESSAIRES'!$D$14)</f>
        <v xml:space="preserve"> </v>
      </c>
      <c r="K10" s="94" cm="1">
        <f t="array" ref="K10">_xlfn.IFS(K$7=6," ",K$7=7," ",K$7=1,'CHAMPS NECESSAIRES'!$D$14,K$7=2,'CHAMPS NECESSAIRES'!$D$14,K$7=3,'CHAMPS NECESSAIRES'!$D$14,K$7=4,'CHAMPS NECESSAIRES'!$D$14,K$7=5,'CHAMPS NECESSAIRES'!$D$14)</f>
        <v>0.25000000000000006</v>
      </c>
      <c r="L10" s="94" cm="1">
        <f t="array" ref="L10">_xlfn.IFS(L$7=6," ",L$7=7," ",L$7=1,'CHAMPS NECESSAIRES'!$D$14,L$7=2,'CHAMPS NECESSAIRES'!$D$14,L$7=3,'CHAMPS NECESSAIRES'!$D$14,L$7=4,'CHAMPS NECESSAIRES'!$D$14,L$7=5,'CHAMPS NECESSAIRES'!$D$14)</f>
        <v>0.25000000000000006</v>
      </c>
      <c r="M10" s="94" cm="1">
        <f t="array" ref="M10">_xlfn.IFS(M$7=6," ",M$7=7," ",M$7=1,'CHAMPS NECESSAIRES'!$D$14,M$7=2,'CHAMPS NECESSAIRES'!$D$14,M$7=3,'CHAMPS NECESSAIRES'!$D$14,M$7=4,'CHAMPS NECESSAIRES'!$D$14,M$7=5,'CHAMPS NECESSAIRES'!$D$14)</f>
        <v>0.25000000000000006</v>
      </c>
      <c r="N10" s="94" cm="1">
        <f t="array" ref="N10">_xlfn.IFS(N$7=6," ",N$7=7," ",N$7=1,'CHAMPS NECESSAIRES'!$D$14,N$7=2,'CHAMPS NECESSAIRES'!$D$14,N$7=3,'CHAMPS NECESSAIRES'!$D$14,N$7=4,'CHAMPS NECESSAIRES'!$D$14,N$7=5,'CHAMPS NECESSAIRES'!$D$14)</f>
        <v>0.25000000000000006</v>
      </c>
      <c r="O10" s="94" cm="1">
        <f t="array" ref="O10">_xlfn.IFS(O$7=6," ",O$7=7," ",O$7=1,'CHAMPS NECESSAIRES'!$D$14,O$7=2,'CHAMPS NECESSAIRES'!$D$14,O$7=3,'CHAMPS NECESSAIRES'!$D$14,O$7=4,'CHAMPS NECESSAIRES'!$D$14,O$7=5,'CHAMPS NECESSAIRES'!$D$14)</f>
        <v>0.25000000000000006</v>
      </c>
      <c r="P10" s="94" t="str" cm="1">
        <f t="array" ref="P10">_xlfn.IFS(P$7=6," ",P$7=7," ",P$7=1,'CHAMPS NECESSAIRES'!$D$14,P$7=2,'CHAMPS NECESSAIRES'!$D$14,P$7=3,'CHAMPS NECESSAIRES'!$D$14,P$7=4,'CHAMPS NECESSAIRES'!$D$14,P$7=5,'CHAMPS NECESSAIRES'!$D$14)</f>
        <v xml:space="preserve"> </v>
      </c>
      <c r="Q10" s="94" t="str" cm="1">
        <f t="array" ref="Q10">_xlfn.IFS(Q$7=6," ",Q$7=7," ",Q$7=1,'CHAMPS NECESSAIRES'!$D$14,Q$7=2,'CHAMPS NECESSAIRES'!$D$14,Q$7=3,'CHAMPS NECESSAIRES'!$D$14,Q$7=4,'CHAMPS NECESSAIRES'!$D$14,Q$7=5,'CHAMPS NECESSAIRES'!$D$14)</f>
        <v xml:space="preserve"> </v>
      </c>
      <c r="R10" s="94" cm="1">
        <f t="array" ref="R10">_xlfn.IFS(R$7=6," ",R$7=7," ",R$7=1,'CHAMPS NECESSAIRES'!$D$14,R$7=2,'CHAMPS NECESSAIRES'!$D$14,R$7=3,'CHAMPS NECESSAIRES'!$D$14,R$7=4,'CHAMPS NECESSAIRES'!$D$14,R$7=5,'CHAMPS NECESSAIRES'!$D$14)</f>
        <v>0.25000000000000006</v>
      </c>
      <c r="S10" s="94" cm="1">
        <f t="array" ref="S10">_xlfn.IFS(S$7=6," ",S$7=7," ",S$7=1,'CHAMPS NECESSAIRES'!$D$14,S$7=2,'CHAMPS NECESSAIRES'!$D$14,S$7=3,'CHAMPS NECESSAIRES'!$D$14,S$7=4,'CHAMPS NECESSAIRES'!$D$14,S$7=5,'CHAMPS NECESSAIRES'!$D$14)</f>
        <v>0.25000000000000006</v>
      </c>
      <c r="T10" s="94" cm="1">
        <f t="array" ref="T10">_xlfn.IFS(T$7=6," ",T$7=7," ",T$7=1,'CHAMPS NECESSAIRES'!$D$14,T$7=2,'CHAMPS NECESSAIRES'!$D$14,T$7=3,'CHAMPS NECESSAIRES'!$D$14,T$7=4,'CHAMPS NECESSAIRES'!$D$14,T$7=5,'CHAMPS NECESSAIRES'!$D$14)</f>
        <v>0.25000000000000006</v>
      </c>
      <c r="U10" s="94" cm="1">
        <f t="array" ref="U10">_xlfn.IFS(U$7=6," ",U$7=7," ",U$7=1,'CHAMPS NECESSAIRES'!$D$14,U$7=2,'CHAMPS NECESSAIRES'!$D$14,U$7=3,'CHAMPS NECESSAIRES'!$D$14,U$7=4,'CHAMPS NECESSAIRES'!$D$14,U$7=5,'CHAMPS NECESSAIRES'!$D$14)</f>
        <v>0.25000000000000006</v>
      </c>
      <c r="V10" s="94" cm="1">
        <f t="array" ref="V10">_xlfn.IFS(V$7=6," ",V$7=7," ",V$7=1,'CHAMPS NECESSAIRES'!$D$14,V$7=2,'CHAMPS NECESSAIRES'!$D$14,V$7=3,'CHAMPS NECESSAIRES'!$D$14,V$7=4,'CHAMPS NECESSAIRES'!$D$14,V$7=5,'CHAMPS NECESSAIRES'!$D$14)</f>
        <v>0.25000000000000006</v>
      </c>
      <c r="W10" s="94" t="str" cm="1">
        <f t="array" ref="W10">_xlfn.IFS(W$7=6," ",W$7=7," ",W$7=1,'CHAMPS NECESSAIRES'!$D$14,W$7=2,'CHAMPS NECESSAIRES'!$D$14,W$7=3,'CHAMPS NECESSAIRES'!$D$14,W$7=4,'CHAMPS NECESSAIRES'!$D$14,W$7=5,'CHAMPS NECESSAIRES'!$D$14)</f>
        <v xml:space="preserve"> </v>
      </c>
      <c r="X10" s="94" t="str" cm="1">
        <f t="array" ref="X10">_xlfn.IFS(X$7=6," ",X$7=7," ",X$7=1,'CHAMPS NECESSAIRES'!$D$14,X$7=2,'CHAMPS NECESSAIRES'!$D$14,X$7=3,'CHAMPS NECESSAIRES'!$D$14,X$7=4,'CHAMPS NECESSAIRES'!$D$14,X$7=5,'CHAMPS NECESSAIRES'!$D$14)</f>
        <v xml:space="preserve"> </v>
      </c>
      <c r="Y10" s="94" cm="1">
        <f t="array" ref="Y10">_xlfn.IFS(Y$7=6," ",Y$7=7," ",Y$7=1,'CHAMPS NECESSAIRES'!$D$14,Y$7=2,'CHAMPS NECESSAIRES'!$D$14,Y$7=3,'CHAMPS NECESSAIRES'!$D$14,Y$7=4,'CHAMPS NECESSAIRES'!$D$14,Y$7=5,'CHAMPS NECESSAIRES'!$D$14)</f>
        <v>0.25000000000000006</v>
      </c>
      <c r="Z10" s="94" cm="1">
        <f t="array" ref="Z10">_xlfn.IFS(Z$7=6," ",Z$7=7," ",Z$7=1,'CHAMPS NECESSAIRES'!$D$14,Z$7=2,'CHAMPS NECESSAIRES'!$D$14,Z$7=3,'CHAMPS NECESSAIRES'!$D$14,Z$7=4,'CHAMPS NECESSAIRES'!$D$14,Z$7=5,'CHAMPS NECESSAIRES'!$D$14)</f>
        <v>0.25000000000000006</v>
      </c>
      <c r="AA10" s="94" cm="1">
        <f t="array" ref="AA10">_xlfn.IFS(AA$7=6," ",AA$7=7," ",AA$7=1,'CHAMPS NECESSAIRES'!$D$14,AA$7=2,'CHAMPS NECESSAIRES'!$D$14,AA$7=3,'CHAMPS NECESSAIRES'!$D$14,AA$7=4,'CHAMPS NECESSAIRES'!$D$14,AA$7=5,'CHAMPS NECESSAIRES'!$D$14)</f>
        <v>0.25000000000000006</v>
      </c>
      <c r="AB10" s="94" cm="1">
        <f t="array" ref="AB10">_xlfn.IFS(AB$7=6," ",AB$7=7," ",AB$7=1,'CHAMPS NECESSAIRES'!$D$14,AB$7=2,'CHAMPS NECESSAIRES'!$D$14,AB$7=3,'CHAMPS NECESSAIRES'!$D$14,AB$7=4,'CHAMPS NECESSAIRES'!$D$14,AB$7=5,'CHAMPS NECESSAIRES'!$D$14)</f>
        <v>0.25000000000000006</v>
      </c>
      <c r="AC10" s="94" cm="1">
        <f t="array" ref="AC10">_xlfn.IFS(AC$7=6," ",AC$7=7," ",AC$7=1,'CHAMPS NECESSAIRES'!$D$14,AC$7=2,'CHAMPS NECESSAIRES'!$D$14,AC$7=3,'CHAMPS NECESSAIRES'!$D$14,AC$7=4,'CHAMPS NECESSAIRES'!$D$14,AC$7=5,'CHAMPS NECESSAIRES'!$D$14)</f>
        <v>0.25000000000000006</v>
      </c>
      <c r="AD10" s="94" t="str" cm="1">
        <f t="array" ref="AD10">_xlfn.IFS(AD$7=6," ",AD$7=7," ",AD$7=1,'CHAMPS NECESSAIRES'!$D$14,AD$7=2,'CHAMPS NECESSAIRES'!$D$14,AD$7=3,'CHAMPS NECESSAIRES'!$D$14,AD$7=4,'CHAMPS NECESSAIRES'!$D$14,AD$7=5,'CHAMPS NECESSAIRES'!$D$14)</f>
        <v xml:space="preserve"> </v>
      </c>
      <c r="AE10" s="94" t="str" cm="1">
        <f t="array" ref="AE10">_xlfn.IFS(AE$7=6," ",AE$7=7," ",AE$7=1,'CHAMPS NECESSAIRES'!$D$14,AE$7=2,'CHAMPS NECESSAIRES'!$D$14,AE$7=3,'CHAMPS NECESSAIRES'!$D$14,AE$7=4,'CHAMPS NECESSAIRES'!$D$14,AE$7=5,'CHAMPS NECESSAIRES'!$D$14)</f>
        <v xml:space="preserve"> </v>
      </c>
      <c r="AF10" s="94" cm="1">
        <f t="array" ref="AF10">_xlfn.IFS(AF$7=6," ",AF$7=7," ",AF$7=1,'CHAMPS NECESSAIRES'!$D$14,AF$7=2,'CHAMPS NECESSAIRES'!$D$14,AF$7=3,'CHAMPS NECESSAIRES'!$D$14,AF$7=4,'CHAMPS NECESSAIRES'!$D$14,AF$7=5,'CHAMPS NECESSAIRES'!$D$14)</f>
        <v>0.25000000000000006</v>
      </c>
      <c r="AG10" s="94" cm="1">
        <f t="array" ref="AG10">_xlfn.IFS(AG$7=6," ",AG$7=7," ",AG$7=1,'CHAMPS NECESSAIRES'!$D$14,AG$7=2,'CHAMPS NECESSAIRES'!$D$14,AG$7=3,'CHAMPS NECESSAIRES'!$D$14,AG$7=4,'CHAMPS NECESSAIRES'!$D$14,AG$7=5,'CHAMPS NECESSAIRES'!$D$14)</f>
        <v>0.25000000000000006</v>
      </c>
      <c r="AH10" s="94" cm="1">
        <f t="array" ref="AH10">_xlfn.IFS(AH$7=6," ",AH$7=7," ",AH$7=1,'CHAMPS NECESSAIRES'!$D$14,AH$7=2,'CHAMPS NECESSAIRES'!$D$14,AH$7=3,'CHAMPS NECESSAIRES'!$D$14,AH$7=4,'CHAMPS NECESSAIRES'!$D$14,AH$7=5,'CHAMPS NECESSAIRES'!$D$14)</f>
        <v>0.25000000000000006</v>
      </c>
      <c r="AI10" s="94" cm="1">
        <f t="array" ref="AI10">_xlfn.IFS(AI$7=6," ",AI$7=7," ",AI$7=1,'CHAMPS NECESSAIRES'!$D$14,AI$7=2,'CHAMPS NECESSAIRES'!$D$14,AI$7=3,'CHAMPS NECESSAIRES'!$D$14,AI$7=4,'CHAMPS NECESSAIRES'!$D$14,AI$7=5,'CHAMPS NECESSAIRES'!$D$14)</f>
        <v>0.25000000000000006</v>
      </c>
      <c r="AJ10" s="94" cm="1">
        <f t="array" ref="AJ10">_xlfn.IFS(AJ$7=6," ",AJ$7=7," ",AJ$7=1,'CHAMPS NECESSAIRES'!$D$14,AJ$7=2,'CHAMPS NECESSAIRES'!$D$14,AJ$7=3,'CHAMPS NECESSAIRES'!$D$14,AJ$7=4,'CHAMPS NECESSAIRES'!$D$14,AJ$7=5,'CHAMPS NECESSAIRES'!$D$14)</f>
        <v>0.25000000000000006</v>
      </c>
      <c r="AK10" s="4" t="e">
        <f t="shared" ref="AK10:AK17" si="4">(F10*24)+(G10*24)+(H10*24)+(I10*24)+(J10*24)+(M10*24)+(N10*24)+(O10*24)+(P10*24)+(Q10*24)+(T10*24)+(U10*24)+(V10*24)+(W10*24)+(X10*24)+(AA10*24)+(AB10*24)+(AC10*24)+(AD10*24)+(AJ10*24)</f>
        <v>#VALUE!</v>
      </c>
      <c r="AL10" s="5" t="e">
        <f t="shared" ref="AL10:AL12" si="5">AK10/24</f>
        <v>#VALUE!</v>
      </c>
      <c r="AM10" s="26">
        <f t="shared" ref="AM10:AM17" si="6">SUM(F10:AJ10)</f>
        <v>5.7500000000000009</v>
      </c>
      <c r="AN10" s="27">
        <f t="shared" ref="AN10:AN17" si="7">AM10/4</f>
        <v>1.4375000000000002</v>
      </c>
      <c r="AO10" s="28">
        <f t="shared" ref="AO10:AO17" si="8">AN10*24</f>
        <v>34.500000000000007</v>
      </c>
      <c r="AP10" s="72">
        <f t="shared" ref="AP10:AP17" si="9">AO10*(1-$D$3)</f>
        <v>32.775000000000006</v>
      </c>
      <c r="AQ10" s="17">
        <f t="shared" si="3"/>
        <v>32</v>
      </c>
      <c r="AR10" s="18" t="s">
        <v>86</v>
      </c>
      <c r="AS10" s="32"/>
      <c r="AT10" s="32"/>
      <c r="AU10" s="32"/>
      <c r="AV10" s="32"/>
      <c r="AW10" s="32"/>
      <c r="AX10" s="32"/>
      <c r="AY10" s="32"/>
      <c r="AZ10" s="32"/>
      <c r="BA10" s="32"/>
    </row>
    <row r="11" spans="1:53" x14ac:dyDescent="0.35">
      <c r="A11" s="32"/>
      <c r="B11" s="51" t="s">
        <v>85</v>
      </c>
      <c r="C11" s="15" t="s">
        <v>85</v>
      </c>
      <c r="D11" s="51" t="s">
        <v>57</v>
      </c>
      <c r="E11" s="51" t="s">
        <v>62</v>
      </c>
      <c r="F11" s="94" cm="1">
        <f t="array" ref="F11">_xlfn.IFS(F$7=6," ",F$7=7," ",F$7=1,'CHAMPS NECESSAIRES'!$D$14,F$7=2,'CHAMPS NECESSAIRES'!$D$14,F$7=3,'CHAMPS NECESSAIRES'!$D$14,F$7=4,'CHAMPS NECESSAIRES'!$D$14,F$7=5,'CHAMPS NECESSAIRES'!$D$14)</f>
        <v>0.25000000000000006</v>
      </c>
      <c r="G11" s="94" cm="1">
        <f t="array" ref="G11">_xlfn.IFS(G$7=6," ",G$7=7," ",G$7=1,'CHAMPS NECESSAIRES'!$D$14,G$7=2,'CHAMPS NECESSAIRES'!$D$14,G$7=3,'CHAMPS NECESSAIRES'!$D$14,G$7=4,'CHAMPS NECESSAIRES'!$D$14,G$7=5,'CHAMPS NECESSAIRES'!$D$14)</f>
        <v>0.25000000000000006</v>
      </c>
      <c r="H11" s="94" cm="1">
        <f t="array" ref="H11">_xlfn.IFS(H$7=6," ",H$7=7," ",H$7=1,'CHAMPS NECESSAIRES'!$D$14,H$7=2,'CHAMPS NECESSAIRES'!$D$14,H$7=3,'CHAMPS NECESSAIRES'!$D$14,H$7=4,'CHAMPS NECESSAIRES'!$D$14,H$7=5,'CHAMPS NECESSAIRES'!$D$14)</f>
        <v>0.25000000000000006</v>
      </c>
      <c r="I11" s="94" t="str" cm="1">
        <f t="array" ref="I11">_xlfn.IFS(I$7=6," ",I$7=7," ",I$7=1,'CHAMPS NECESSAIRES'!$D$14,I$7=2,'CHAMPS NECESSAIRES'!$D$14,I$7=3,'CHAMPS NECESSAIRES'!$D$14,I$7=4,'CHAMPS NECESSAIRES'!$D$14,I$7=5,'CHAMPS NECESSAIRES'!$D$14)</f>
        <v xml:space="preserve"> </v>
      </c>
      <c r="J11" s="94" t="str" cm="1">
        <f t="array" ref="J11">_xlfn.IFS(J$7=6," ",J$7=7," ",J$7=1,'CHAMPS NECESSAIRES'!$D$14,J$7=2,'CHAMPS NECESSAIRES'!$D$14,J$7=3,'CHAMPS NECESSAIRES'!$D$14,J$7=4,'CHAMPS NECESSAIRES'!$D$14,J$7=5,'CHAMPS NECESSAIRES'!$D$14)</f>
        <v xml:space="preserve"> </v>
      </c>
      <c r="K11" s="94" cm="1">
        <f t="array" ref="K11">_xlfn.IFS(K$7=6," ",K$7=7," ",K$7=1,'CHAMPS NECESSAIRES'!$D$14,K$7=2,'CHAMPS NECESSAIRES'!$D$14,K$7=3,'CHAMPS NECESSAIRES'!$D$14,K$7=4,'CHAMPS NECESSAIRES'!$D$14,K$7=5,'CHAMPS NECESSAIRES'!$D$14)</f>
        <v>0.25000000000000006</v>
      </c>
      <c r="L11" s="94" cm="1">
        <f t="array" ref="L11">_xlfn.IFS(L$7=6," ",L$7=7," ",L$7=1,'CHAMPS NECESSAIRES'!$D$14,L$7=2,'CHAMPS NECESSAIRES'!$D$14,L$7=3,'CHAMPS NECESSAIRES'!$D$14,L$7=4,'CHAMPS NECESSAIRES'!$D$14,L$7=5,'CHAMPS NECESSAIRES'!$D$14)</f>
        <v>0.25000000000000006</v>
      </c>
      <c r="M11" s="94" cm="1">
        <f t="array" ref="M11">_xlfn.IFS(M$7=6," ",M$7=7," ",M$7=1,'CHAMPS NECESSAIRES'!$D$14,M$7=2,'CHAMPS NECESSAIRES'!$D$14,M$7=3,'CHAMPS NECESSAIRES'!$D$14,M$7=4,'CHAMPS NECESSAIRES'!$D$14,M$7=5,'CHAMPS NECESSAIRES'!$D$14)</f>
        <v>0.25000000000000006</v>
      </c>
      <c r="N11" s="94" cm="1">
        <f t="array" ref="N11">_xlfn.IFS(N$7=6," ",N$7=7," ",N$7=1,'CHAMPS NECESSAIRES'!$D$14,N$7=2,'CHAMPS NECESSAIRES'!$D$14,N$7=3,'CHAMPS NECESSAIRES'!$D$14,N$7=4,'CHAMPS NECESSAIRES'!$D$14,N$7=5,'CHAMPS NECESSAIRES'!$D$14)</f>
        <v>0.25000000000000006</v>
      </c>
      <c r="O11" s="94" cm="1">
        <f t="array" ref="O11">_xlfn.IFS(O$7=6," ",O$7=7," ",O$7=1,'CHAMPS NECESSAIRES'!$D$14,O$7=2,'CHAMPS NECESSAIRES'!$D$14,O$7=3,'CHAMPS NECESSAIRES'!$D$14,O$7=4,'CHAMPS NECESSAIRES'!$D$14,O$7=5,'CHAMPS NECESSAIRES'!$D$14)</f>
        <v>0.25000000000000006</v>
      </c>
      <c r="P11" s="94" t="str" cm="1">
        <f t="array" ref="P11">_xlfn.IFS(P$7=6," ",P$7=7," ",P$7=1,'CHAMPS NECESSAIRES'!$D$14,P$7=2,'CHAMPS NECESSAIRES'!$D$14,P$7=3,'CHAMPS NECESSAIRES'!$D$14,P$7=4,'CHAMPS NECESSAIRES'!$D$14,P$7=5,'CHAMPS NECESSAIRES'!$D$14)</f>
        <v xml:space="preserve"> </v>
      </c>
      <c r="Q11" s="94" t="str" cm="1">
        <f t="array" ref="Q11">_xlfn.IFS(Q$7=6," ",Q$7=7," ",Q$7=1,'CHAMPS NECESSAIRES'!$D$14,Q$7=2,'CHAMPS NECESSAIRES'!$D$14,Q$7=3,'CHAMPS NECESSAIRES'!$D$14,Q$7=4,'CHAMPS NECESSAIRES'!$D$14,Q$7=5,'CHAMPS NECESSAIRES'!$D$14)</f>
        <v xml:space="preserve"> </v>
      </c>
      <c r="R11" s="94" cm="1">
        <f t="array" ref="R11">_xlfn.IFS(R$7=6," ",R$7=7," ",R$7=1,'CHAMPS NECESSAIRES'!$D$14,R$7=2,'CHAMPS NECESSAIRES'!$D$14,R$7=3,'CHAMPS NECESSAIRES'!$D$14,R$7=4,'CHAMPS NECESSAIRES'!$D$14,R$7=5,'CHAMPS NECESSAIRES'!$D$14)</f>
        <v>0.25000000000000006</v>
      </c>
      <c r="S11" s="94" cm="1">
        <f t="array" ref="S11">_xlfn.IFS(S$7=6," ",S$7=7," ",S$7=1,'CHAMPS NECESSAIRES'!$D$14,S$7=2,'CHAMPS NECESSAIRES'!$D$14,S$7=3,'CHAMPS NECESSAIRES'!$D$14,S$7=4,'CHAMPS NECESSAIRES'!$D$14,S$7=5,'CHAMPS NECESSAIRES'!$D$14)</f>
        <v>0.25000000000000006</v>
      </c>
      <c r="T11" s="94" cm="1">
        <f t="array" ref="T11">_xlfn.IFS(T$7=6," ",T$7=7," ",T$7=1,'CHAMPS NECESSAIRES'!$D$14,T$7=2,'CHAMPS NECESSAIRES'!$D$14,T$7=3,'CHAMPS NECESSAIRES'!$D$14,T$7=4,'CHAMPS NECESSAIRES'!$D$14,T$7=5,'CHAMPS NECESSAIRES'!$D$14)</f>
        <v>0.25000000000000006</v>
      </c>
      <c r="U11" s="94" cm="1">
        <f t="array" ref="U11">_xlfn.IFS(U$7=6," ",U$7=7," ",U$7=1,'CHAMPS NECESSAIRES'!$D$14,U$7=2,'CHAMPS NECESSAIRES'!$D$14,U$7=3,'CHAMPS NECESSAIRES'!$D$14,U$7=4,'CHAMPS NECESSAIRES'!$D$14,U$7=5,'CHAMPS NECESSAIRES'!$D$14)</f>
        <v>0.25000000000000006</v>
      </c>
      <c r="V11" s="94" cm="1">
        <f t="array" ref="V11">_xlfn.IFS(V$7=6," ",V$7=7," ",V$7=1,'CHAMPS NECESSAIRES'!$D$14,V$7=2,'CHAMPS NECESSAIRES'!$D$14,V$7=3,'CHAMPS NECESSAIRES'!$D$14,V$7=4,'CHAMPS NECESSAIRES'!$D$14,V$7=5,'CHAMPS NECESSAIRES'!$D$14)</f>
        <v>0.25000000000000006</v>
      </c>
      <c r="W11" s="94" t="str" cm="1">
        <f t="array" ref="W11">_xlfn.IFS(W$7=6," ",W$7=7," ",W$7=1,'CHAMPS NECESSAIRES'!$D$14,W$7=2,'CHAMPS NECESSAIRES'!$D$14,W$7=3,'CHAMPS NECESSAIRES'!$D$14,W$7=4,'CHAMPS NECESSAIRES'!$D$14,W$7=5,'CHAMPS NECESSAIRES'!$D$14)</f>
        <v xml:space="preserve"> </v>
      </c>
      <c r="X11" s="94" t="str" cm="1">
        <f t="array" ref="X11">_xlfn.IFS(X$7=6," ",X$7=7," ",X$7=1,'CHAMPS NECESSAIRES'!$D$14,X$7=2,'CHAMPS NECESSAIRES'!$D$14,X$7=3,'CHAMPS NECESSAIRES'!$D$14,X$7=4,'CHAMPS NECESSAIRES'!$D$14,X$7=5,'CHAMPS NECESSAIRES'!$D$14)</f>
        <v xml:space="preserve"> </v>
      </c>
      <c r="Y11" s="94" cm="1">
        <f t="array" ref="Y11">_xlfn.IFS(Y$7=6," ",Y$7=7," ",Y$7=1,'CHAMPS NECESSAIRES'!$D$14,Y$7=2,'CHAMPS NECESSAIRES'!$D$14,Y$7=3,'CHAMPS NECESSAIRES'!$D$14,Y$7=4,'CHAMPS NECESSAIRES'!$D$14,Y$7=5,'CHAMPS NECESSAIRES'!$D$14)</f>
        <v>0.25000000000000006</v>
      </c>
      <c r="Z11" s="94" cm="1">
        <f t="array" ref="Z11">_xlfn.IFS(Z$7=6," ",Z$7=7," ",Z$7=1,'CHAMPS NECESSAIRES'!$D$14,Z$7=2,'CHAMPS NECESSAIRES'!$D$14,Z$7=3,'CHAMPS NECESSAIRES'!$D$14,Z$7=4,'CHAMPS NECESSAIRES'!$D$14,Z$7=5,'CHAMPS NECESSAIRES'!$D$14)</f>
        <v>0.25000000000000006</v>
      </c>
      <c r="AA11" s="94" cm="1">
        <f t="array" ref="AA11">_xlfn.IFS(AA$7=6," ",AA$7=7," ",AA$7=1,'CHAMPS NECESSAIRES'!$D$14,AA$7=2,'CHAMPS NECESSAIRES'!$D$14,AA$7=3,'CHAMPS NECESSAIRES'!$D$14,AA$7=4,'CHAMPS NECESSAIRES'!$D$14,AA$7=5,'CHAMPS NECESSAIRES'!$D$14)</f>
        <v>0.25000000000000006</v>
      </c>
      <c r="AB11" s="94" cm="1">
        <f t="array" ref="AB11">_xlfn.IFS(AB$7=6," ",AB$7=7," ",AB$7=1,'CHAMPS NECESSAIRES'!$D$14,AB$7=2,'CHAMPS NECESSAIRES'!$D$14,AB$7=3,'CHAMPS NECESSAIRES'!$D$14,AB$7=4,'CHAMPS NECESSAIRES'!$D$14,AB$7=5,'CHAMPS NECESSAIRES'!$D$14)</f>
        <v>0.25000000000000006</v>
      </c>
      <c r="AC11" s="94" cm="1">
        <f t="array" ref="AC11">_xlfn.IFS(AC$7=6," ",AC$7=7," ",AC$7=1,'CHAMPS NECESSAIRES'!$D$14,AC$7=2,'CHAMPS NECESSAIRES'!$D$14,AC$7=3,'CHAMPS NECESSAIRES'!$D$14,AC$7=4,'CHAMPS NECESSAIRES'!$D$14,AC$7=5,'CHAMPS NECESSAIRES'!$D$14)</f>
        <v>0.25000000000000006</v>
      </c>
      <c r="AD11" s="94" t="str" cm="1">
        <f t="array" ref="AD11">_xlfn.IFS(AD$7=6," ",AD$7=7," ",AD$7=1,'CHAMPS NECESSAIRES'!$D$14,AD$7=2,'CHAMPS NECESSAIRES'!$D$14,AD$7=3,'CHAMPS NECESSAIRES'!$D$14,AD$7=4,'CHAMPS NECESSAIRES'!$D$14,AD$7=5,'CHAMPS NECESSAIRES'!$D$14)</f>
        <v xml:space="preserve"> </v>
      </c>
      <c r="AE11" s="94" t="str" cm="1">
        <f t="array" ref="AE11">_xlfn.IFS(AE$7=6," ",AE$7=7," ",AE$7=1,'CHAMPS NECESSAIRES'!$D$14,AE$7=2,'CHAMPS NECESSAIRES'!$D$14,AE$7=3,'CHAMPS NECESSAIRES'!$D$14,AE$7=4,'CHAMPS NECESSAIRES'!$D$14,AE$7=5,'CHAMPS NECESSAIRES'!$D$14)</f>
        <v xml:space="preserve"> </v>
      </c>
      <c r="AF11" s="94" cm="1">
        <f t="array" ref="AF11">_xlfn.IFS(AF$7=6," ",AF$7=7," ",AF$7=1,'CHAMPS NECESSAIRES'!$D$14,AF$7=2,'CHAMPS NECESSAIRES'!$D$14,AF$7=3,'CHAMPS NECESSAIRES'!$D$14,AF$7=4,'CHAMPS NECESSAIRES'!$D$14,AF$7=5,'CHAMPS NECESSAIRES'!$D$14)</f>
        <v>0.25000000000000006</v>
      </c>
      <c r="AG11" s="94" cm="1">
        <f t="array" ref="AG11">_xlfn.IFS(AG$7=6," ",AG$7=7," ",AG$7=1,'CHAMPS NECESSAIRES'!$D$14,AG$7=2,'CHAMPS NECESSAIRES'!$D$14,AG$7=3,'CHAMPS NECESSAIRES'!$D$14,AG$7=4,'CHAMPS NECESSAIRES'!$D$14,AG$7=5,'CHAMPS NECESSAIRES'!$D$14)</f>
        <v>0.25000000000000006</v>
      </c>
      <c r="AH11" s="94" cm="1">
        <f t="array" ref="AH11">_xlfn.IFS(AH$7=6," ",AH$7=7," ",AH$7=1,'CHAMPS NECESSAIRES'!$D$14,AH$7=2,'CHAMPS NECESSAIRES'!$D$14,AH$7=3,'CHAMPS NECESSAIRES'!$D$14,AH$7=4,'CHAMPS NECESSAIRES'!$D$14,AH$7=5,'CHAMPS NECESSAIRES'!$D$14)</f>
        <v>0.25000000000000006</v>
      </c>
      <c r="AI11" s="94" cm="1">
        <f t="array" ref="AI11">_xlfn.IFS(AI$7=6," ",AI$7=7," ",AI$7=1,'CHAMPS NECESSAIRES'!$D$14,AI$7=2,'CHAMPS NECESSAIRES'!$D$14,AI$7=3,'CHAMPS NECESSAIRES'!$D$14,AI$7=4,'CHAMPS NECESSAIRES'!$D$14,AI$7=5,'CHAMPS NECESSAIRES'!$D$14)</f>
        <v>0.25000000000000006</v>
      </c>
      <c r="AJ11" s="94" cm="1">
        <f t="array" ref="AJ11">_xlfn.IFS(AJ$7=6," ",AJ$7=7," ",AJ$7=1,'CHAMPS NECESSAIRES'!$D$14,AJ$7=2,'CHAMPS NECESSAIRES'!$D$14,AJ$7=3,'CHAMPS NECESSAIRES'!$D$14,AJ$7=4,'CHAMPS NECESSAIRES'!$D$14,AJ$7=5,'CHAMPS NECESSAIRES'!$D$14)</f>
        <v>0.25000000000000006</v>
      </c>
      <c r="AK11" s="4" t="e">
        <f t="shared" si="4"/>
        <v>#VALUE!</v>
      </c>
      <c r="AL11" s="5" t="e">
        <f t="shared" si="5"/>
        <v>#VALUE!</v>
      </c>
      <c r="AM11" s="26">
        <f t="shared" si="6"/>
        <v>5.7500000000000009</v>
      </c>
      <c r="AN11" s="27">
        <f t="shared" si="7"/>
        <v>1.4375000000000002</v>
      </c>
      <c r="AO11" s="28">
        <f t="shared" si="8"/>
        <v>34.500000000000007</v>
      </c>
      <c r="AP11" s="72">
        <f t="shared" si="9"/>
        <v>32.775000000000006</v>
      </c>
      <c r="AQ11" s="17">
        <f t="shared" si="3"/>
        <v>32</v>
      </c>
      <c r="AR11" s="18" t="s">
        <v>86</v>
      </c>
      <c r="AS11" s="32"/>
      <c r="AT11" s="32"/>
      <c r="AU11" s="32"/>
      <c r="AV11" s="32"/>
      <c r="AW11" s="32"/>
      <c r="AX11" s="32"/>
      <c r="AY11" s="32"/>
      <c r="AZ11" s="32"/>
      <c r="BA11" s="32"/>
    </row>
    <row r="12" spans="1:53" x14ac:dyDescent="0.35">
      <c r="A12" s="32"/>
      <c r="B12" s="51" t="s">
        <v>85</v>
      </c>
      <c r="C12" s="15" t="s">
        <v>85</v>
      </c>
      <c r="D12" s="51" t="s">
        <v>57</v>
      </c>
      <c r="E12" s="51" t="s">
        <v>62</v>
      </c>
      <c r="F12" s="94" cm="1">
        <f t="array" ref="F12">_xlfn.IFS(F$7=6," ",F$7=7," ",F$7=1,'CHAMPS NECESSAIRES'!$D$14,F$7=2,'CHAMPS NECESSAIRES'!$D$14,F$7=3,'CHAMPS NECESSAIRES'!$D$14,F$7=4,'CHAMPS NECESSAIRES'!$D$14,F$7=5,'CHAMPS NECESSAIRES'!$D$14)</f>
        <v>0.25000000000000006</v>
      </c>
      <c r="G12" s="94" cm="1">
        <f t="array" ref="G12">_xlfn.IFS(G$7=6," ",G$7=7," ",G$7=1,'CHAMPS NECESSAIRES'!$D$14,G$7=2,'CHAMPS NECESSAIRES'!$D$14,G$7=3,'CHAMPS NECESSAIRES'!$D$14,G$7=4,'CHAMPS NECESSAIRES'!$D$14,G$7=5,'CHAMPS NECESSAIRES'!$D$14)</f>
        <v>0.25000000000000006</v>
      </c>
      <c r="H12" s="94" cm="1">
        <f t="array" ref="H12">_xlfn.IFS(H$7=6," ",H$7=7," ",H$7=1,'CHAMPS NECESSAIRES'!$D$14,H$7=2,'CHAMPS NECESSAIRES'!$D$14,H$7=3,'CHAMPS NECESSAIRES'!$D$14,H$7=4,'CHAMPS NECESSAIRES'!$D$14,H$7=5,'CHAMPS NECESSAIRES'!$D$14)</f>
        <v>0.25000000000000006</v>
      </c>
      <c r="I12" s="94" t="str" cm="1">
        <f t="array" ref="I12">_xlfn.IFS(I$7=6," ",I$7=7," ",I$7=1,'CHAMPS NECESSAIRES'!$D$14,I$7=2,'CHAMPS NECESSAIRES'!$D$14,I$7=3,'CHAMPS NECESSAIRES'!$D$14,I$7=4,'CHAMPS NECESSAIRES'!$D$14,I$7=5,'CHAMPS NECESSAIRES'!$D$14)</f>
        <v xml:space="preserve"> </v>
      </c>
      <c r="J12" s="94" t="str" cm="1">
        <f t="array" ref="J12">_xlfn.IFS(J$7=6," ",J$7=7," ",J$7=1,'CHAMPS NECESSAIRES'!$D$14,J$7=2,'CHAMPS NECESSAIRES'!$D$14,J$7=3,'CHAMPS NECESSAIRES'!$D$14,J$7=4,'CHAMPS NECESSAIRES'!$D$14,J$7=5,'CHAMPS NECESSAIRES'!$D$14)</f>
        <v xml:space="preserve"> </v>
      </c>
      <c r="K12" s="94" cm="1">
        <f t="array" ref="K12">_xlfn.IFS(K$7=6," ",K$7=7," ",K$7=1,'CHAMPS NECESSAIRES'!$D$14,K$7=2,'CHAMPS NECESSAIRES'!$D$14,K$7=3,'CHAMPS NECESSAIRES'!$D$14,K$7=4,'CHAMPS NECESSAIRES'!$D$14,K$7=5,'CHAMPS NECESSAIRES'!$D$14)</f>
        <v>0.25000000000000006</v>
      </c>
      <c r="L12" s="94" cm="1">
        <f t="array" ref="L12">_xlfn.IFS(L$7=6," ",L$7=7," ",L$7=1,'CHAMPS NECESSAIRES'!$D$14,L$7=2,'CHAMPS NECESSAIRES'!$D$14,L$7=3,'CHAMPS NECESSAIRES'!$D$14,L$7=4,'CHAMPS NECESSAIRES'!$D$14,L$7=5,'CHAMPS NECESSAIRES'!$D$14)</f>
        <v>0.25000000000000006</v>
      </c>
      <c r="M12" s="94" cm="1">
        <f t="array" ref="M12">_xlfn.IFS(M$7=6," ",M$7=7," ",M$7=1,'CHAMPS NECESSAIRES'!$D$14,M$7=2,'CHAMPS NECESSAIRES'!$D$14,M$7=3,'CHAMPS NECESSAIRES'!$D$14,M$7=4,'CHAMPS NECESSAIRES'!$D$14,M$7=5,'CHAMPS NECESSAIRES'!$D$14)</f>
        <v>0.25000000000000006</v>
      </c>
      <c r="N12" s="94" cm="1">
        <f t="array" ref="N12">_xlfn.IFS(N$7=6," ",N$7=7," ",N$7=1,'CHAMPS NECESSAIRES'!$D$14,N$7=2,'CHAMPS NECESSAIRES'!$D$14,N$7=3,'CHAMPS NECESSAIRES'!$D$14,N$7=4,'CHAMPS NECESSAIRES'!$D$14,N$7=5,'CHAMPS NECESSAIRES'!$D$14)</f>
        <v>0.25000000000000006</v>
      </c>
      <c r="O12" s="94" cm="1">
        <f t="array" ref="O12">_xlfn.IFS(O$7=6," ",O$7=7," ",O$7=1,'CHAMPS NECESSAIRES'!$D$14,O$7=2,'CHAMPS NECESSAIRES'!$D$14,O$7=3,'CHAMPS NECESSAIRES'!$D$14,O$7=4,'CHAMPS NECESSAIRES'!$D$14,O$7=5,'CHAMPS NECESSAIRES'!$D$14)</f>
        <v>0.25000000000000006</v>
      </c>
      <c r="P12" s="94" t="str" cm="1">
        <f t="array" ref="P12">_xlfn.IFS(P$7=6," ",P$7=7," ",P$7=1,'CHAMPS NECESSAIRES'!$D$14,P$7=2,'CHAMPS NECESSAIRES'!$D$14,P$7=3,'CHAMPS NECESSAIRES'!$D$14,P$7=4,'CHAMPS NECESSAIRES'!$D$14,P$7=5,'CHAMPS NECESSAIRES'!$D$14)</f>
        <v xml:space="preserve"> </v>
      </c>
      <c r="Q12" s="94" t="str" cm="1">
        <f t="array" ref="Q12">_xlfn.IFS(Q$7=6," ",Q$7=7," ",Q$7=1,'CHAMPS NECESSAIRES'!$D$14,Q$7=2,'CHAMPS NECESSAIRES'!$D$14,Q$7=3,'CHAMPS NECESSAIRES'!$D$14,Q$7=4,'CHAMPS NECESSAIRES'!$D$14,Q$7=5,'CHAMPS NECESSAIRES'!$D$14)</f>
        <v xml:space="preserve"> </v>
      </c>
      <c r="R12" s="94" cm="1">
        <f t="array" ref="R12">_xlfn.IFS(R$7=6," ",R$7=7," ",R$7=1,'CHAMPS NECESSAIRES'!$D$14,R$7=2,'CHAMPS NECESSAIRES'!$D$14,R$7=3,'CHAMPS NECESSAIRES'!$D$14,R$7=4,'CHAMPS NECESSAIRES'!$D$14,R$7=5,'CHAMPS NECESSAIRES'!$D$14)</f>
        <v>0.25000000000000006</v>
      </c>
      <c r="S12" s="94" cm="1">
        <f t="array" ref="S12">_xlfn.IFS(S$7=6," ",S$7=7," ",S$7=1,'CHAMPS NECESSAIRES'!$D$14,S$7=2,'CHAMPS NECESSAIRES'!$D$14,S$7=3,'CHAMPS NECESSAIRES'!$D$14,S$7=4,'CHAMPS NECESSAIRES'!$D$14,S$7=5,'CHAMPS NECESSAIRES'!$D$14)</f>
        <v>0.25000000000000006</v>
      </c>
      <c r="T12" s="94" cm="1">
        <f t="array" ref="T12">_xlfn.IFS(T$7=6," ",T$7=7," ",T$7=1,'CHAMPS NECESSAIRES'!$D$14,T$7=2,'CHAMPS NECESSAIRES'!$D$14,T$7=3,'CHAMPS NECESSAIRES'!$D$14,T$7=4,'CHAMPS NECESSAIRES'!$D$14,T$7=5,'CHAMPS NECESSAIRES'!$D$14)</f>
        <v>0.25000000000000006</v>
      </c>
      <c r="U12" s="94" cm="1">
        <f t="array" ref="U12">_xlfn.IFS(U$7=6," ",U$7=7," ",U$7=1,'CHAMPS NECESSAIRES'!$D$14,U$7=2,'CHAMPS NECESSAIRES'!$D$14,U$7=3,'CHAMPS NECESSAIRES'!$D$14,U$7=4,'CHAMPS NECESSAIRES'!$D$14,U$7=5,'CHAMPS NECESSAIRES'!$D$14)</f>
        <v>0.25000000000000006</v>
      </c>
      <c r="V12" s="94" cm="1">
        <f t="array" ref="V12">_xlfn.IFS(V$7=6," ",V$7=7," ",V$7=1,'CHAMPS NECESSAIRES'!$D$14,V$7=2,'CHAMPS NECESSAIRES'!$D$14,V$7=3,'CHAMPS NECESSAIRES'!$D$14,V$7=4,'CHAMPS NECESSAIRES'!$D$14,V$7=5,'CHAMPS NECESSAIRES'!$D$14)</f>
        <v>0.25000000000000006</v>
      </c>
      <c r="W12" s="94" t="str" cm="1">
        <f t="array" ref="W12">_xlfn.IFS(W$7=6," ",W$7=7," ",W$7=1,'CHAMPS NECESSAIRES'!$D$14,W$7=2,'CHAMPS NECESSAIRES'!$D$14,W$7=3,'CHAMPS NECESSAIRES'!$D$14,W$7=4,'CHAMPS NECESSAIRES'!$D$14,W$7=5,'CHAMPS NECESSAIRES'!$D$14)</f>
        <v xml:space="preserve"> </v>
      </c>
      <c r="X12" s="94" t="str" cm="1">
        <f t="array" ref="X12">_xlfn.IFS(X$7=6," ",X$7=7," ",X$7=1,'CHAMPS NECESSAIRES'!$D$14,X$7=2,'CHAMPS NECESSAIRES'!$D$14,X$7=3,'CHAMPS NECESSAIRES'!$D$14,X$7=4,'CHAMPS NECESSAIRES'!$D$14,X$7=5,'CHAMPS NECESSAIRES'!$D$14)</f>
        <v xml:space="preserve"> </v>
      </c>
      <c r="Y12" s="94" cm="1">
        <f t="array" ref="Y12">_xlfn.IFS(Y$7=6," ",Y$7=7," ",Y$7=1,'CHAMPS NECESSAIRES'!$D$14,Y$7=2,'CHAMPS NECESSAIRES'!$D$14,Y$7=3,'CHAMPS NECESSAIRES'!$D$14,Y$7=4,'CHAMPS NECESSAIRES'!$D$14,Y$7=5,'CHAMPS NECESSAIRES'!$D$14)</f>
        <v>0.25000000000000006</v>
      </c>
      <c r="Z12" s="94" cm="1">
        <f t="array" ref="Z12">_xlfn.IFS(Z$7=6," ",Z$7=7," ",Z$7=1,'CHAMPS NECESSAIRES'!$D$14,Z$7=2,'CHAMPS NECESSAIRES'!$D$14,Z$7=3,'CHAMPS NECESSAIRES'!$D$14,Z$7=4,'CHAMPS NECESSAIRES'!$D$14,Z$7=5,'CHAMPS NECESSAIRES'!$D$14)</f>
        <v>0.25000000000000006</v>
      </c>
      <c r="AA12" s="94" cm="1">
        <f t="array" ref="AA12">_xlfn.IFS(AA$7=6," ",AA$7=7," ",AA$7=1,'CHAMPS NECESSAIRES'!$D$14,AA$7=2,'CHAMPS NECESSAIRES'!$D$14,AA$7=3,'CHAMPS NECESSAIRES'!$D$14,AA$7=4,'CHAMPS NECESSAIRES'!$D$14,AA$7=5,'CHAMPS NECESSAIRES'!$D$14)</f>
        <v>0.25000000000000006</v>
      </c>
      <c r="AB12" s="94" cm="1">
        <f t="array" ref="AB12">_xlfn.IFS(AB$7=6," ",AB$7=7," ",AB$7=1,'CHAMPS NECESSAIRES'!$D$14,AB$7=2,'CHAMPS NECESSAIRES'!$D$14,AB$7=3,'CHAMPS NECESSAIRES'!$D$14,AB$7=4,'CHAMPS NECESSAIRES'!$D$14,AB$7=5,'CHAMPS NECESSAIRES'!$D$14)</f>
        <v>0.25000000000000006</v>
      </c>
      <c r="AC12" s="94" cm="1">
        <f t="array" ref="AC12">_xlfn.IFS(AC$7=6," ",AC$7=7," ",AC$7=1,'CHAMPS NECESSAIRES'!$D$14,AC$7=2,'CHAMPS NECESSAIRES'!$D$14,AC$7=3,'CHAMPS NECESSAIRES'!$D$14,AC$7=4,'CHAMPS NECESSAIRES'!$D$14,AC$7=5,'CHAMPS NECESSAIRES'!$D$14)</f>
        <v>0.25000000000000006</v>
      </c>
      <c r="AD12" s="94" t="str" cm="1">
        <f t="array" ref="AD12">_xlfn.IFS(AD$7=6," ",AD$7=7," ",AD$7=1,'CHAMPS NECESSAIRES'!$D$14,AD$7=2,'CHAMPS NECESSAIRES'!$D$14,AD$7=3,'CHAMPS NECESSAIRES'!$D$14,AD$7=4,'CHAMPS NECESSAIRES'!$D$14,AD$7=5,'CHAMPS NECESSAIRES'!$D$14)</f>
        <v xml:space="preserve"> </v>
      </c>
      <c r="AE12" s="94" t="str" cm="1">
        <f t="array" ref="AE12">_xlfn.IFS(AE$7=6," ",AE$7=7," ",AE$7=1,'CHAMPS NECESSAIRES'!$D$14,AE$7=2,'CHAMPS NECESSAIRES'!$D$14,AE$7=3,'CHAMPS NECESSAIRES'!$D$14,AE$7=4,'CHAMPS NECESSAIRES'!$D$14,AE$7=5,'CHAMPS NECESSAIRES'!$D$14)</f>
        <v xml:space="preserve"> </v>
      </c>
      <c r="AF12" s="94" cm="1">
        <f t="array" ref="AF12">_xlfn.IFS(AF$7=6," ",AF$7=7," ",AF$7=1,'CHAMPS NECESSAIRES'!$D$14,AF$7=2,'CHAMPS NECESSAIRES'!$D$14,AF$7=3,'CHAMPS NECESSAIRES'!$D$14,AF$7=4,'CHAMPS NECESSAIRES'!$D$14,AF$7=5,'CHAMPS NECESSAIRES'!$D$14)</f>
        <v>0.25000000000000006</v>
      </c>
      <c r="AG12" s="94" cm="1">
        <f t="array" ref="AG12">_xlfn.IFS(AG$7=6," ",AG$7=7," ",AG$7=1,'CHAMPS NECESSAIRES'!$D$14,AG$7=2,'CHAMPS NECESSAIRES'!$D$14,AG$7=3,'CHAMPS NECESSAIRES'!$D$14,AG$7=4,'CHAMPS NECESSAIRES'!$D$14,AG$7=5,'CHAMPS NECESSAIRES'!$D$14)</f>
        <v>0.25000000000000006</v>
      </c>
      <c r="AH12" s="94" cm="1">
        <f t="array" ref="AH12">_xlfn.IFS(AH$7=6," ",AH$7=7," ",AH$7=1,'CHAMPS NECESSAIRES'!$D$14,AH$7=2,'CHAMPS NECESSAIRES'!$D$14,AH$7=3,'CHAMPS NECESSAIRES'!$D$14,AH$7=4,'CHAMPS NECESSAIRES'!$D$14,AH$7=5,'CHAMPS NECESSAIRES'!$D$14)</f>
        <v>0.25000000000000006</v>
      </c>
      <c r="AI12" s="94" cm="1">
        <f t="array" ref="AI12">_xlfn.IFS(AI$7=6," ",AI$7=7," ",AI$7=1,'CHAMPS NECESSAIRES'!$D$14,AI$7=2,'CHAMPS NECESSAIRES'!$D$14,AI$7=3,'CHAMPS NECESSAIRES'!$D$14,AI$7=4,'CHAMPS NECESSAIRES'!$D$14,AI$7=5,'CHAMPS NECESSAIRES'!$D$14)</f>
        <v>0.25000000000000006</v>
      </c>
      <c r="AJ12" s="94" cm="1">
        <f t="array" ref="AJ12">_xlfn.IFS(AJ$7=6," ",AJ$7=7," ",AJ$7=1,'CHAMPS NECESSAIRES'!$D$14,AJ$7=2,'CHAMPS NECESSAIRES'!$D$14,AJ$7=3,'CHAMPS NECESSAIRES'!$D$14,AJ$7=4,'CHAMPS NECESSAIRES'!$D$14,AJ$7=5,'CHAMPS NECESSAIRES'!$D$14)</f>
        <v>0.25000000000000006</v>
      </c>
      <c r="AK12" s="4" t="e">
        <f t="shared" si="4"/>
        <v>#VALUE!</v>
      </c>
      <c r="AL12" s="5" t="e">
        <f t="shared" si="5"/>
        <v>#VALUE!</v>
      </c>
      <c r="AM12" s="26">
        <f t="shared" si="6"/>
        <v>5.7500000000000009</v>
      </c>
      <c r="AN12" s="27">
        <f t="shared" si="7"/>
        <v>1.4375000000000002</v>
      </c>
      <c r="AO12" s="28">
        <f t="shared" si="8"/>
        <v>34.500000000000007</v>
      </c>
      <c r="AP12" s="72">
        <f t="shared" si="9"/>
        <v>32.775000000000006</v>
      </c>
      <c r="AQ12" s="17">
        <f t="shared" si="3"/>
        <v>32</v>
      </c>
      <c r="AR12" s="18" t="s">
        <v>86</v>
      </c>
      <c r="AS12" s="32"/>
      <c r="AT12" s="32"/>
      <c r="AU12" s="32"/>
      <c r="AV12" s="32"/>
      <c r="AW12" s="32"/>
      <c r="AX12" s="32"/>
      <c r="AY12" s="32"/>
      <c r="AZ12" s="32"/>
      <c r="BA12" s="32"/>
    </row>
    <row r="13" spans="1:53" x14ac:dyDescent="0.35">
      <c r="A13" s="32"/>
      <c r="B13" s="51" t="s">
        <v>85</v>
      </c>
      <c r="C13" s="15" t="s">
        <v>85</v>
      </c>
      <c r="D13" s="51" t="s">
        <v>57</v>
      </c>
      <c r="E13" s="51" t="s">
        <v>62</v>
      </c>
      <c r="F13" s="94" cm="1">
        <f t="array" ref="F13">_xlfn.IFS(F$7=6," ",F$7=7," ",F$7=1,'CHAMPS NECESSAIRES'!$D$14,F$7=2,'CHAMPS NECESSAIRES'!$D$14,F$7=3,'CHAMPS NECESSAIRES'!$D$14,F$7=4,'CHAMPS NECESSAIRES'!$D$14,F$7=5,'CHAMPS NECESSAIRES'!$D$14)</f>
        <v>0.25000000000000006</v>
      </c>
      <c r="G13" s="94" cm="1">
        <f t="array" ref="G13">_xlfn.IFS(G$7=6," ",G$7=7," ",G$7=1,'CHAMPS NECESSAIRES'!$D$14,G$7=2,'CHAMPS NECESSAIRES'!$D$14,G$7=3,'CHAMPS NECESSAIRES'!$D$14,G$7=4,'CHAMPS NECESSAIRES'!$D$14,G$7=5,'CHAMPS NECESSAIRES'!$D$14)</f>
        <v>0.25000000000000006</v>
      </c>
      <c r="H13" s="94" cm="1">
        <f t="array" ref="H13">_xlfn.IFS(H$7=6," ",H$7=7," ",H$7=1,'CHAMPS NECESSAIRES'!$D$14,H$7=2,'CHAMPS NECESSAIRES'!$D$14,H$7=3,'CHAMPS NECESSAIRES'!$D$14,H$7=4,'CHAMPS NECESSAIRES'!$D$14,H$7=5,'CHAMPS NECESSAIRES'!$D$14)</f>
        <v>0.25000000000000006</v>
      </c>
      <c r="I13" s="94" t="str" cm="1">
        <f t="array" ref="I13">_xlfn.IFS(I$7=6," ",I$7=7," ",I$7=1,'CHAMPS NECESSAIRES'!$D$14,I$7=2,'CHAMPS NECESSAIRES'!$D$14,I$7=3,'CHAMPS NECESSAIRES'!$D$14,I$7=4,'CHAMPS NECESSAIRES'!$D$14,I$7=5,'CHAMPS NECESSAIRES'!$D$14)</f>
        <v xml:space="preserve"> </v>
      </c>
      <c r="J13" s="94" t="str" cm="1">
        <f t="array" ref="J13">_xlfn.IFS(J$7=6," ",J$7=7," ",J$7=1,'CHAMPS NECESSAIRES'!$D$14,J$7=2,'CHAMPS NECESSAIRES'!$D$14,J$7=3,'CHAMPS NECESSAIRES'!$D$14,J$7=4,'CHAMPS NECESSAIRES'!$D$14,J$7=5,'CHAMPS NECESSAIRES'!$D$14)</f>
        <v xml:space="preserve"> </v>
      </c>
      <c r="K13" s="94" cm="1">
        <f t="array" ref="K13">_xlfn.IFS(K$7=6," ",K$7=7," ",K$7=1,'CHAMPS NECESSAIRES'!$D$14,K$7=2,'CHAMPS NECESSAIRES'!$D$14,K$7=3,'CHAMPS NECESSAIRES'!$D$14,K$7=4,'CHAMPS NECESSAIRES'!$D$14,K$7=5,'CHAMPS NECESSAIRES'!$D$14)</f>
        <v>0.25000000000000006</v>
      </c>
      <c r="L13" s="94" cm="1">
        <f t="array" ref="L13">_xlfn.IFS(L$7=6," ",L$7=7," ",L$7=1,'CHAMPS NECESSAIRES'!$D$14,L$7=2,'CHAMPS NECESSAIRES'!$D$14,L$7=3,'CHAMPS NECESSAIRES'!$D$14,L$7=4,'CHAMPS NECESSAIRES'!$D$14,L$7=5,'CHAMPS NECESSAIRES'!$D$14)</f>
        <v>0.25000000000000006</v>
      </c>
      <c r="M13" s="94" cm="1">
        <f t="array" ref="M13">_xlfn.IFS(M$7=6," ",M$7=7," ",M$7=1,'CHAMPS NECESSAIRES'!$D$14,M$7=2,'CHAMPS NECESSAIRES'!$D$14,M$7=3,'CHAMPS NECESSAIRES'!$D$14,M$7=4,'CHAMPS NECESSAIRES'!$D$14,M$7=5,'CHAMPS NECESSAIRES'!$D$14)</f>
        <v>0.25000000000000006</v>
      </c>
      <c r="N13" s="94" cm="1">
        <f t="array" ref="N13">_xlfn.IFS(N$7=6," ",N$7=7," ",N$7=1,'CHAMPS NECESSAIRES'!$D$14,N$7=2,'CHAMPS NECESSAIRES'!$D$14,N$7=3,'CHAMPS NECESSAIRES'!$D$14,N$7=4,'CHAMPS NECESSAIRES'!$D$14,N$7=5,'CHAMPS NECESSAIRES'!$D$14)</f>
        <v>0.25000000000000006</v>
      </c>
      <c r="O13" s="94" cm="1">
        <f t="array" ref="O13">_xlfn.IFS(O$7=6," ",O$7=7," ",O$7=1,'CHAMPS NECESSAIRES'!$D$14,O$7=2,'CHAMPS NECESSAIRES'!$D$14,O$7=3,'CHAMPS NECESSAIRES'!$D$14,O$7=4,'CHAMPS NECESSAIRES'!$D$14,O$7=5,'CHAMPS NECESSAIRES'!$D$14)</f>
        <v>0.25000000000000006</v>
      </c>
      <c r="P13" s="94" t="str" cm="1">
        <f t="array" ref="P13">_xlfn.IFS(P$7=6," ",P$7=7," ",P$7=1,'CHAMPS NECESSAIRES'!$D$14,P$7=2,'CHAMPS NECESSAIRES'!$D$14,P$7=3,'CHAMPS NECESSAIRES'!$D$14,P$7=4,'CHAMPS NECESSAIRES'!$D$14,P$7=5,'CHAMPS NECESSAIRES'!$D$14)</f>
        <v xml:space="preserve"> </v>
      </c>
      <c r="Q13" s="94" t="str" cm="1">
        <f t="array" ref="Q13">_xlfn.IFS(Q$7=6," ",Q$7=7," ",Q$7=1,'CHAMPS NECESSAIRES'!$D$14,Q$7=2,'CHAMPS NECESSAIRES'!$D$14,Q$7=3,'CHAMPS NECESSAIRES'!$D$14,Q$7=4,'CHAMPS NECESSAIRES'!$D$14,Q$7=5,'CHAMPS NECESSAIRES'!$D$14)</f>
        <v xml:space="preserve"> </v>
      </c>
      <c r="R13" s="94" cm="1">
        <f t="array" ref="R13">_xlfn.IFS(R$7=6," ",R$7=7," ",R$7=1,'CHAMPS NECESSAIRES'!$D$14,R$7=2,'CHAMPS NECESSAIRES'!$D$14,R$7=3,'CHAMPS NECESSAIRES'!$D$14,R$7=4,'CHAMPS NECESSAIRES'!$D$14,R$7=5,'CHAMPS NECESSAIRES'!$D$14)</f>
        <v>0.25000000000000006</v>
      </c>
      <c r="S13" s="94" cm="1">
        <f t="array" ref="S13">_xlfn.IFS(S$7=6," ",S$7=7," ",S$7=1,'CHAMPS NECESSAIRES'!$D$14,S$7=2,'CHAMPS NECESSAIRES'!$D$14,S$7=3,'CHAMPS NECESSAIRES'!$D$14,S$7=4,'CHAMPS NECESSAIRES'!$D$14,S$7=5,'CHAMPS NECESSAIRES'!$D$14)</f>
        <v>0.25000000000000006</v>
      </c>
      <c r="T13" s="94" cm="1">
        <f t="array" ref="T13">_xlfn.IFS(T$7=6," ",T$7=7," ",T$7=1,'CHAMPS NECESSAIRES'!$D$14,T$7=2,'CHAMPS NECESSAIRES'!$D$14,T$7=3,'CHAMPS NECESSAIRES'!$D$14,T$7=4,'CHAMPS NECESSAIRES'!$D$14,T$7=5,'CHAMPS NECESSAIRES'!$D$14)</f>
        <v>0.25000000000000006</v>
      </c>
      <c r="U13" s="94" cm="1">
        <f t="array" ref="U13">_xlfn.IFS(U$7=6," ",U$7=7," ",U$7=1,'CHAMPS NECESSAIRES'!$D$14,U$7=2,'CHAMPS NECESSAIRES'!$D$14,U$7=3,'CHAMPS NECESSAIRES'!$D$14,U$7=4,'CHAMPS NECESSAIRES'!$D$14,U$7=5,'CHAMPS NECESSAIRES'!$D$14)</f>
        <v>0.25000000000000006</v>
      </c>
      <c r="V13" s="94" cm="1">
        <f t="array" ref="V13">_xlfn.IFS(V$7=6," ",V$7=7," ",V$7=1,'CHAMPS NECESSAIRES'!$D$14,V$7=2,'CHAMPS NECESSAIRES'!$D$14,V$7=3,'CHAMPS NECESSAIRES'!$D$14,V$7=4,'CHAMPS NECESSAIRES'!$D$14,V$7=5,'CHAMPS NECESSAIRES'!$D$14)</f>
        <v>0.25000000000000006</v>
      </c>
      <c r="W13" s="94" t="str" cm="1">
        <f t="array" ref="W13">_xlfn.IFS(W$7=6," ",W$7=7," ",W$7=1,'CHAMPS NECESSAIRES'!$D$14,W$7=2,'CHAMPS NECESSAIRES'!$D$14,W$7=3,'CHAMPS NECESSAIRES'!$D$14,W$7=4,'CHAMPS NECESSAIRES'!$D$14,W$7=5,'CHAMPS NECESSAIRES'!$D$14)</f>
        <v xml:space="preserve"> </v>
      </c>
      <c r="X13" s="94" t="str" cm="1">
        <f t="array" ref="X13">_xlfn.IFS(X$7=6," ",X$7=7," ",X$7=1,'CHAMPS NECESSAIRES'!$D$14,X$7=2,'CHAMPS NECESSAIRES'!$D$14,X$7=3,'CHAMPS NECESSAIRES'!$D$14,X$7=4,'CHAMPS NECESSAIRES'!$D$14,X$7=5,'CHAMPS NECESSAIRES'!$D$14)</f>
        <v xml:space="preserve"> </v>
      </c>
      <c r="Y13" s="94" cm="1">
        <f t="array" ref="Y13">_xlfn.IFS(Y$7=6," ",Y$7=7," ",Y$7=1,'CHAMPS NECESSAIRES'!$D$14,Y$7=2,'CHAMPS NECESSAIRES'!$D$14,Y$7=3,'CHAMPS NECESSAIRES'!$D$14,Y$7=4,'CHAMPS NECESSAIRES'!$D$14,Y$7=5,'CHAMPS NECESSAIRES'!$D$14)</f>
        <v>0.25000000000000006</v>
      </c>
      <c r="Z13" s="94" cm="1">
        <f t="array" ref="Z13">_xlfn.IFS(Z$7=6," ",Z$7=7," ",Z$7=1,'CHAMPS NECESSAIRES'!$D$14,Z$7=2,'CHAMPS NECESSAIRES'!$D$14,Z$7=3,'CHAMPS NECESSAIRES'!$D$14,Z$7=4,'CHAMPS NECESSAIRES'!$D$14,Z$7=5,'CHAMPS NECESSAIRES'!$D$14)</f>
        <v>0.25000000000000006</v>
      </c>
      <c r="AA13" s="94" cm="1">
        <f t="array" ref="AA13">_xlfn.IFS(AA$7=6," ",AA$7=7," ",AA$7=1,'CHAMPS NECESSAIRES'!$D$14,AA$7=2,'CHAMPS NECESSAIRES'!$D$14,AA$7=3,'CHAMPS NECESSAIRES'!$D$14,AA$7=4,'CHAMPS NECESSAIRES'!$D$14,AA$7=5,'CHAMPS NECESSAIRES'!$D$14)</f>
        <v>0.25000000000000006</v>
      </c>
      <c r="AB13" s="94" cm="1">
        <f t="array" ref="AB13">_xlfn.IFS(AB$7=6," ",AB$7=7," ",AB$7=1,'CHAMPS NECESSAIRES'!$D$14,AB$7=2,'CHAMPS NECESSAIRES'!$D$14,AB$7=3,'CHAMPS NECESSAIRES'!$D$14,AB$7=4,'CHAMPS NECESSAIRES'!$D$14,AB$7=5,'CHAMPS NECESSAIRES'!$D$14)</f>
        <v>0.25000000000000006</v>
      </c>
      <c r="AC13" s="94" cm="1">
        <f t="array" ref="AC13">_xlfn.IFS(AC$7=6," ",AC$7=7," ",AC$7=1,'CHAMPS NECESSAIRES'!$D$14,AC$7=2,'CHAMPS NECESSAIRES'!$D$14,AC$7=3,'CHAMPS NECESSAIRES'!$D$14,AC$7=4,'CHAMPS NECESSAIRES'!$D$14,AC$7=5,'CHAMPS NECESSAIRES'!$D$14)</f>
        <v>0.25000000000000006</v>
      </c>
      <c r="AD13" s="94" t="str" cm="1">
        <f t="array" ref="AD13">_xlfn.IFS(AD$7=6," ",AD$7=7," ",AD$7=1,'CHAMPS NECESSAIRES'!$D$14,AD$7=2,'CHAMPS NECESSAIRES'!$D$14,AD$7=3,'CHAMPS NECESSAIRES'!$D$14,AD$7=4,'CHAMPS NECESSAIRES'!$D$14,AD$7=5,'CHAMPS NECESSAIRES'!$D$14)</f>
        <v xml:space="preserve"> </v>
      </c>
      <c r="AE13" s="94" t="str" cm="1">
        <f t="array" ref="AE13">_xlfn.IFS(AE$7=6," ",AE$7=7," ",AE$7=1,'CHAMPS NECESSAIRES'!$D$14,AE$7=2,'CHAMPS NECESSAIRES'!$D$14,AE$7=3,'CHAMPS NECESSAIRES'!$D$14,AE$7=4,'CHAMPS NECESSAIRES'!$D$14,AE$7=5,'CHAMPS NECESSAIRES'!$D$14)</f>
        <v xml:space="preserve"> </v>
      </c>
      <c r="AF13" s="94" cm="1">
        <f t="array" ref="AF13">_xlfn.IFS(AF$7=6," ",AF$7=7," ",AF$7=1,'CHAMPS NECESSAIRES'!$D$14,AF$7=2,'CHAMPS NECESSAIRES'!$D$14,AF$7=3,'CHAMPS NECESSAIRES'!$D$14,AF$7=4,'CHAMPS NECESSAIRES'!$D$14,AF$7=5,'CHAMPS NECESSAIRES'!$D$14)</f>
        <v>0.25000000000000006</v>
      </c>
      <c r="AG13" s="94" cm="1">
        <f t="array" ref="AG13">_xlfn.IFS(AG$7=6," ",AG$7=7," ",AG$7=1,'CHAMPS NECESSAIRES'!$D$14,AG$7=2,'CHAMPS NECESSAIRES'!$D$14,AG$7=3,'CHAMPS NECESSAIRES'!$D$14,AG$7=4,'CHAMPS NECESSAIRES'!$D$14,AG$7=5,'CHAMPS NECESSAIRES'!$D$14)</f>
        <v>0.25000000000000006</v>
      </c>
      <c r="AH13" s="94" cm="1">
        <f t="array" ref="AH13">_xlfn.IFS(AH$7=6," ",AH$7=7," ",AH$7=1,'CHAMPS NECESSAIRES'!$D$14,AH$7=2,'CHAMPS NECESSAIRES'!$D$14,AH$7=3,'CHAMPS NECESSAIRES'!$D$14,AH$7=4,'CHAMPS NECESSAIRES'!$D$14,AH$7=5,'CHAMPS NECESSAIRES'!$D$14)</f>
        <v>0.25000000000000006</v>
      </c>
      <c r="AI13" s="94" cm="1">
        <f t="array" ref="AI13">_xlfn.IFS(AI$7=6," ",AI$7=7," ",AI$7=1,'CHAMPS NECESSAIRES'!$D$14,AI$7=2,'CHAMPS NECESSAIRES'!$D$14,AI$7=3,'CHAMPS NECESSAIRES'!$D$14,AI$7=4,'CHAMPS NECESSAIRES'!$D$14,AI$7=5,'CHAMPS NECESSAIRES'!$D$14)</f>
        <v>0.25000000000000006</v>
      </c>
      <c r="AJ13" s="94" cm="1">
        <f t="array" ref="AJ13">_xlfn.IFS(AJ$7=6," ",AJ$7=7," ",AJ$7=1,'CHAMPS NECESSAIRES'!$D$14,AJ$7=2,'CHAMPS NECESSAIRES'!$D$14,AJ$7=3,'CHAMPS NECESSAIRES'!$D$14,AJ$7=4,'CHAMPS NECESSAIRES'!$D$14,AJ$7=5,'CHAMPS NECESSAIRES'!$D$14)</f>
        <v>0.25000000000000006</v>
      </c>
      <c r="AK13" s="4" t="e">
        <f t="shared" si="4"/>
        <v>#VALUE!</v>
      </c>
      <c r="AL13" s="5" t="e">
        <f>AK13/24</f>
        <v>#VALUE!</v>
      </c>
      <c r="AM13" s="26">
        <f t="shared" si="6"/>
        <v>5.7500000000000009</v>
      </c>
      <c r="AN13" s="27">
        <f t="shared" si="7"/>
        <v>1.4375000000000002</v>
      </c>
      <c r="AO13" s="28">
        <f t="shared" si="8"/>
        <v>34.500000000000007</v>
      </c>
      <c r="AP13" s="72">
        <f t="shared" si="9"/>
        <v>32.775000000000006</v>
      </c>
      <c r="AQ13" s="17">
        <f t="shared" si="3"/>
        <v>32</v>
      </c>
      <c r="AR13" s="18" t="s">
        <v>86</v>
      </c>
      <c r="AS13" s="32"/>
      <c r="AT13" s="32"/>
      <c r="AU13" s="32"/>
      <c r="AV13" s="32"/>
      <c r="AW13" s="32"/>
      <c r="AX13" s="32"/>
      <c r="AY13" s="32"/>
      <c r="AZ13" s="32"/>
      <c r="BA13" s="32"/>
    </row>
    <row r="14" spans="1:53" x14ac:dyDescent="0.35">
      <c r="A14" s="32"/>
      <c r="B14" s="51" t="s">
        <v>85</v>
      </c>
      <c r="C14" s="15" t="s">
        <v>85</v>
      </c>
      <c r="D14" s="51" t="s">
        <v>57</v>
      </c>
      <c r="E14" s="51" t="s">
        <v>62</v>
      </c>
      <c r="F14" s="94" cm="1">
        <f t="array" ref="F14">_xlfn.IFS(F$7=6," ",F$7=7," ",F$7=1,'CHAMPS NECESSAIRES'!$D$14,F$7=2,'CHAMPS NECESSAIRES'!$D$14,F$7=3,'CHAMPS NECESSAIRES'!$D$14,F$7=4,'CHAMPS NECESSAIRES'!$D$14,F$7=5,'CHAMPS NECESSAIRES'!$D$14)</f>
        <v>0.25000000000000006</v>
      </c>
      <c r="G14" s="94" cm="1">
        <f t="array" ref="G14">_xlfn.IFS(G$7=6," ",G$7=7," ",G$7=1,'CHAMPS NECESSAIRES'!$D$14,G$7=2,'CHAMPS NECESSAIRES'!$D$14,G$7=3,'CHAMPS NECESSAIRES'!$D$14,G$7=4,'CHAMPS NECESSAIRES'!$D$14,G$7=5,'CHAMPS NECESSAIRES'!$D$14)</f>
        <v>0.25000000000000006</v>
      </c>
      <c r="H14" s="94" cm="1">
        <f t="array" ref="H14">_xlfn.IFS(H$7=6," ",H$7=7," ",H$7=1,'CHAMPS NECESSAIRES'!$D$14,H$7=2,'CHAMPS NECESSAIRES'!$D$14,H$7=3,'CHAMPS NECESSAIRES'!$D$14,H$7=4,'CHAMPS NECESSAIRES'!$D$14,H$7=5,'CHAMPS NECESSAIRES'!$D$14)</f>
        <v>0.25000000000000006</v>
      </c>
      <c r="I14" s="94" t="str" cm="1">
        <f t="array" ref="I14">_xlfn.IFS(I$7=6," ",I$7=7," ",I$7=1,'CHAMPS NECESSAIRES'!$D$14,I$7=2,'CHAMPS NECESSAIRES'!$D$14,I$7=3,'CHAMPS NECESSAIRES'!$D$14,I$7=4,'CHAMPS NECESSAIRES'!$D$14,I$7=5,'CHAMPS NECESSAIRES'!$D$14)</f>
        <v xml:space="preserve"> </v>
      </c>
      <c r="J14" s="94" t="str" cm="1">
        <f t="array" ref="J14">_xlfn.IFS(J$7=6," ",J$7=7," ",J$7=1,'CHAMPS NECESSAIRES'!$D$14,J$7=2,'CHAMPS NECESSAIRES'!$D$14,J$7=3,'CHAMPS NECESSAIRES'!$D$14,J$7=4,'CHAMPS NECESSAIRES'!$D$14,J$7=5,'CHAMPS NECESSAIRES'!$D$14)</f>
        <v xml:space="preserve"> </v>
      </c>
      <c r="K14" s="94" cm="1">
        <f t="array" ref="K14">_xlfn.IFS(K$7=6," ",K$7=7," ",K$7=1,'CHAMPS NECESSAIRES'!$D$14,K$7=2,'CHAMPS NECESSAIRES'!$D$14,K$7=3,'CHAMPS NECESSAIRES'!$D$14,K$7=4,'CHAMPS NECESSAIRES'!$D$14,K$7=5,'CHAMPS NECESSAIRES'!$D$14)</f>
        <v>0.25000000000000006</v>
      </c>
      <c r="L14" s="94" cm="1">
        <f t="array" ref="L14">_xlfn.IFS(L$7=6," ",L$7=7," ",L$7=1,'CHAMPS NECESSAIRES'!$D$14,L$7=2,'CHAMPS NECESSAIRES'!$D$14,L$7=3,'CHAMPS NECESSAIRES'!$D$14,L$7=4,'CHAMPS NECESSAIRES'!$D$14,L$7=5,'CHAMPS NECESSAIRES'!$D$14)</f>
        <v>0.25000000000000006</v>
      </c>
      <c r="M14" s="94" cm="1">
        <f t="array" ref="M14">_xlfn.IFS(M$7=6," ",M$7=7," ",M$7=1,'CHAMPS NECESSAIRES'!$D$14,M$7=2,'CHAMPS NECESSAIRES'!$D$14,M$7=3,'CHAMPS NECESSAIRES'!$D$14,M$7=4,'CHAMPS NECESSAIRES'!$D$14,M$7=5,'CHAMPS NECESSAIRES'!$D$14)</f>
        <v>0.25000000000000006</v>
      </c>
      <c r="N14" s="94" cm="1">
        <f t="array" ref="N14">_xlfn.IFS(N$7=6," ",N$7=7," ",N$7=1,'CHAMPS NECESSAIRES'!$D$14,N$7=2,'CHAMPS NECESSAIRES'!$D$14,N$7=3,'CHAMPS NECESSAIRES'!$D$14,N$7=4,'CHAMPS NECESSAIRES'!$D$14,N$7=5,'CHAMPS NECESSAIRES'!$D$14)</f>
        <v>0.25000000000000006</v>
      </c>
      <c r="O14" s="94" cm="1">
        <f t="array" ref="O14">_xlfn.IFS(O$7=6," ",O$7=7," ",O$7=1,'CHAMPS NECESSAIRES'!$D$14,O$7=2,'CHAMPS NECESSAIRES'!$D$14,O$7=3,'CHAMPS NECESSAIRES'!$D$14,O$7=4,'CHAMPS NECESSAIRES'!$D$14,O$7=5,'CHAMPS NECESSAIRES'!$D$14)</f>
        <v>0.25000000000000006</v>
      </c>
      <c r="P14" s="94" t="str" cm="1">
        <f t="array" ref="P14">_xlfn.IFS(P$7=6," ",P$7=7," ",P$7=1,'CHAMPS NECESSAIRES'!$D$14,P$7=2,'CHAMPS NECESSAIRES'!$D$14,P$7=3,'CHAMPS NECESSAIRES'!$D$14,P$7=4,'CHAMPS NECESSAIRES'!$D$14,P$7=5,'CHAMPS NECESSAIRES'!$D$14)</f>
        <v xml:space="preserve"> </v>
      </c>
      <c r="Q14" s="94" t="str" cm="1">
        <f t="array" ref="Q14">_xlfn.IFS(Q$7=6," ",Q$7=7," ",Q$7=1,'CHAMPS NECESSAIRES'!$D$14,Q$7=2,'CHAMPS NECESSAIRES'!$D$14,Q$7=3,'CHAMPS NECESSAIRES'!$D$14,Q$7=4,'CHAMPS NECESSAIRES'!$D$14,Q$7=5,'CHAMPS NECESSAIRES'!$D$14)</f>
        <v xml:space="preserve"> </v>
      </c>
      <c r="R14" s="94" cm="1">
        <f t="array" ref="R14">_xlfn.IFS(R$7=6," ",R$7=7," ",R$7=1,'CHAMPS NECESSAIRES'!$D$14,R$7=2,'CHAMPS NECESSAIRES'!$D$14,R$7=3,'CHAMPS NECESSAIRES'!$D$14,R$7=4,'CHAMPS NECESSAIRES'!$D$14,R$7=5,'CHAMPS NECESSAIRES'!$D$14)</f>
        <v>0.25000000000000006</v>
      </c>
      <c r="S14" s="94" cm="1">
        <f t="array" ref="S14">_xlfn.IFS(S$7=6," ",S$7=7," ",S$7=1,'CHAMPS NECESSAIRES'!$D$14,S$7=2,'CHAMPS NECESSAIRES'!$D$14,S$7=3,'CHAMPS NECESSAIRES'!$D$14,S$7=4,'CHAMPS NECESSAIRES'!$D$14,S$7=5,'CHAMPS NECESSAIRES'!$D$14)</f>
        <v>0.25000000000000006</v>
      </c>
      <c r="T14" s="94" cm="1">
        <f t="array" ref="T14">_xlfn.IFS(T$7=6," ",T$7=7," ",T$7=1,'CHAMPS NECESSAIRES'!$D$14,T$7=2,'CHAMPS NECESSAIRES'!$D$14,T$7=3,'CHAMPS NECESSAIRES'!$D$14,T$7=4,'CHAMPS NECESSAIRES'!$D$14,T$7=5,'CHAMPS NECESSAIRES'!$D$14)</f>
        <v>0.25000000000000006</v>
      </c>
      <c r="U14" s="94" cm="1">
        <f t="array" ref="U14">_xlfn.IFS(U$7=6," ",U$7=7," ",U$7=1,'CHAMPS NECESSAIRES'!$D$14,U$7=2,'CHAMPS NECESSAIRES'!$D$14,U$7=3,'CHAMPS NECESSAIRES'!$D$14,U$7=4,'CHAMPS NECESSAIRES'!$D$14,U$7=5,'CHAMPS NECESSAIRES'!$D$14)</f>
        <v>0.25000000000000006</v>
      </c>
      <c r="V14" s="94" cm="1">
        <f t="array" ref="V14">_xlfn.IFS(V$7=6," ",V$7=7," ",V$7=1,'CHAMPS NECESSAIRES'!$D$14,V$7=2,'CHAMPS NECESSAIRES'!$D$14,V$7=3,'CHAMPS NECESSAIRES'!$D$14,V$7=4,'CHAMPS NECESSAIRES'!$D$14,V$7=5,'CHAMPS NECESSAIRES'!$D$14)</f>
        <v>0.25000000000000006</v>
      </c>
      <c r="W14" s="94" t="str" cm="1">
        <f t="array" ref="W14">_xlfn.IFS(W$7=6," ",W$7=7," ",W$7=1,'CHAMPS NECESSAIRES'!$D$14,W$7=2,'CHAMPS NECESSAIRES'!$D$14,W$7=3,'CHAMPS NECESSAIRES'!$D$14,W$7=4,'CHAMPS NECESSAIRES'!$D$14,W$7=5,'CHAMPS NECESSAIRES'!$D$14)</f>
        <v xml:space="preserve"> </v>
      </c>
      <c r="X14" s="94" t="str" cm="1">
        <f t="array" ref="X14">_xlfn.IFS(X$7=6," ",X$7=7," ",X$7=1,'CHAMPS NECESSAIRES'!$D$14,X$7=2,'CHAMPS NECESSAIRES'!$D$14,X$7=3,'CHAMPS NECESSAIRES'!$D$14,X$7=4,'CHAMPS NECESSAIRES'!$D$14,X$7=5,'CHAMPS NECESSAIRES'!$D$14)</f>
        <v xml:space="preserve"> </v>
      </c>
      <c r="Y14" s="94" cm="1">
        <f t="array" ref="Y14">_xlfn.IFS(Y$7=6," ",Y$7=7," ",Y$7=1,'CHAMPS NECESSAIRES'!$D$14,Y$7=2,'CHAMPS NECESSAIRES'!$D$14,Y$7=3,'CHAMPS NECESSAIRES'!$D$14,Y$7=4,'CHAMPS NECESSAIRES'!$D$14,Y$7=5,'CHAMPS NECESSAIRES'!$D$14)</f>
        <v>0.25000000000000006</v>
      </c>
      <c r="Z14" s="94" cm="1">
        <f t="array" ref="Z14">_xlfn.IFS(Z$7=6," ",Z$7=7," ",Z$7=1,'CHAMPS NECESSAIRES'!$D$14,Z$7=2,'CHAMPS NECESSAIRES'!$D$14,Z$7=3,'CHAMPS NECESSAIRES'!$D$14,Z$7=4,'CHAMPS NECESSAIRES'!$D$14,Z$7=5,'CHAMPS NECESSAIRES'!$D$14)</f>
        <v>0.25000000000000006</v>
      </c>
      <c r="AA14" s="94" cm="1">
        <f t="array" ref="AA14">_xlfn.IFS(AA$7=6," ",AA$7=7," ",AA$7=1,'CHAMPS NECESSAIRES'!$D$14,AA$7=2,'CHAMPS NECESSAIRES'!$D$14,AA$7=3,'CHAMPS NECESSAIRES'!$D$14,AA$7=4,'CHAMPS NECESSAIRES'!$D$14,AA$7=5,'CHAMPS NECESSAIRES'!$D$14)</f>
        <v>0.25000000000000006</v>
      </c>
      <c r="AB14" s="94" cm="1">
        <f t="array" ref="AB14">_xlfn.IFS(AB$7=6," ",AB$7=7," ",AB$7=1,'CHAMPS NECESSAIRES'!$D$14,AB$7=2,'CHAMPS NECESSAIRES'!$D$14,AB$7=3,'CHAMPS NECESSAIRES'!$D$14,AB$7=4,'CHAMPS NECESSAIRES'!$D$14,AB$7=5,'CHAMPS NECESSAIRES'!$D$14)</f>
        <v>0.25000000000000006</v>
      </c>
      <c r="AC14" s="94" cm="1">
        <f t="array" ref="AC14">_xlfn.IFS(AC$7=6," ",AC$7=7," ",AC$7=1,'CHAMPS NECESSAIRES'!$D$14,AC$7=2,'CHAMPS NECESSAIRES'!$D$14,AC$7=3,'CHAMPS NECESSAIRES'!$D$14,AC$7=4,'CHAMPS NECESSAIRES'!$D$14,AC$7=5,'CHAMPS NECESSAIRES'!$D$14)</f>
        <v>0.25000000000000006</v>
      </c>
      <c r="AD14" s="94" t="str" cm="1">
        <f t="array" ref="AD14">_xlfn.IFS(AD$7=6," ",AD$7=7," ",AD$7=1,'CHAMPS NECESSAIRES'!$D$14,AD$7=2,'CHAMPS NECESSAIRES'!$D$14,AD$7=3,'CHAMPS NECESSAIRES'!$D$14,AD$7=4,'CHAMPS NECESSAIRES'!$D$14,AD$7=5,'CHAMPS NECESSAIRES'!$D$14)</f>
        <v xml:space="preserve"> </v>
      </c>
      <c r="AE14" s="94" t="str" cm="1">
        <f t="array" ref="AE14">_xlfn.IFS(AE$7=6," ",AE$7=7," ",AE$7=1,'CHAMPS NECESSAIRES'!$D$14,AE$7=2,'CHAMPS NECESSAIRES'!$D$14,AE$7=3,'CHAMPS NECESSAIRES'!$D$14,AE$7=4,'CHAMPS NECESSAIRES'!$D$14,AE$7=5,'CHAMPS NECESSAIRES'!$D$14)</f>
        <v xml:space="preserve"> </v>
      </c>
      <c r="AF14" s="94" cm="1">
        <f t="array" ref="AF14">_xlfn.IFS(AF$7=6," ",AF$7=7," ",AF$7=1,'CHAMPS NECESSAIRES'!$D$14,AF$7=2,'CHAMPS NECESSAIRES'!$D$14,AF$7=3,'CHAMPS NECESSAIRES'!$D$14,AF$7=4,'CHAMPS NECESSAIRES'!$D$14,AF$7=5,'CHAMPS NECESSAIRES'!$D$14)</f>
        <v>0.25000000000000006</v>
      </c>
      <c r="AG14" s="94" cm="1">
        <f t="array" ref="AG14">_xlfn.IFS(AG$7=6," ",AG$7=7," ",AG$7=1,'CHAMPS NECESSAIRES'!$D$14,AG$7=2,'CHAMPS NECESSAIRES'!$D$14,AG$7=3,'CHAMPS NECESSAIRES'!$D$14,AG$7=4,'CHAMPS NECESSAIRES'!$D$14,AG$7=5,'CHAMPS NECESSAIRES'!$D$14)</f>
        <v>0.25000000000000006</v>
      </c>
      <c r="AH14" s="94" cm="1">
        <f t="array" ref="AH14">_xlfn.IFS(AH$7=6," ",AH$7=7," ",AH$7=1,'CHAMPS NECESSAIRES'!$D$14,AH$7=2,'CHAMPS NECESSAIRES'!$D$14,AH$7=3,'CHAMPS NECESSAIRES'!$D$14,AH$7=4,'CHAMPS NECESSAIRES'!$D$14,AH$7=5,'CHAMPS NECESSAIRES'!$D$14)</f>
        <v>0.25000000000000006</v>
      </c>
      <c r="AI14" s="94" cm="1">
        <f t="array" ref="AI14">_xlfn.IFS(AI$7=6," ",AI$7=7," ",AI$7=1,'CHAMPS NECESSAIRES'!$D$14,AI$7=2,'CHAMPS NECESSAIRES'!$D$14,AI$7=3,'CHAMPS NECESSAIRES'!$D$14,AI$7=4,'CHAMPS NECESSAIRES'!$D$14,AI$7=5,'CHAMPS NECESSAIRES'!$D$14)</f>
        <v>0.25000000000000006</v>
      </c>
      <c r="AJ14" s="94" cm="1">
        <f t="array" ref="AJ14">_xlfn.IFS(AJ$7=6," ",AJ$7=7," ",AJ$7=1,'CHAMPS NECESSAIRES'!$D$14,AJ$7=2,'CHAMPS NECESSAIRES'!$D$14,AJ$7=3,'CHAMPS NECESSAIRES'!$D$14,AJ$7=4,'CHAMPS NECESSAIRES'!$D$14,AJ$7=5,'CHAMPS NECESSAIRES'!$D$14)</f>
        <v>0.25000000000000006</v>
      </c>
      <c r="AK14" s="4" t="e">
        <f t="shared" si="4"/>
        <v>#VALUE!</v>
      </c>
      <c r="AL14" s="5" t="e">
        <f t="shared" ref="AL14:AL17" si="10">AK14/24</f>
        <v>#VALUE!</v>
      </c>
      <c r="AM14" s="26">
        <f t="shared" si="6"/>
        <v>5.7500000000000009</v>
      </c>
      <c r="AN14" s="27">
        <f t="shared" si="7"/>
        <v>1.4375000000000002</v>
      </c>
      <c r="AO14" s="28">
        <f t="shared" si="8"/>
        <v>34.500000000000007</v>
      </c>
      <c r="AP14" s="72">
        <f t="shared" si="9"/>
        <v>32.775000000000006</v>
      </c>
      <c r="AQ14" s="17">
        <f t="shared" si="3"/>
        <v>32</v>
      </c>
      <c r="AR14" s="18" t="s">
        <v>86</v>
      </c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x14ac:dyDescent="0.35">
      <c r="A15" s="32"/>
      <c r="B15" s="51" t="s">
        <v>85</v>
      </c>
      <c r="C15" s="15" t="s">
        <v>85</v>
      </c>
      <c r="D15" s="51" t="s">
        <v>57</v>
      </c>
      <c r="E15" s="51" t="s">
        <v>62</v>
      </c>
      <c r="F15" s="94" cm="1">
        <f t="array" ref="F15">_xlfn.IFS(F$7=6," ",F$7=7," ",F$7=1,'CHAMPS NECESSAIRES'!$D$14,F$7=2,'CHAMPS NECESSAIRES'!$D$14,F$7=3,'CHAMPS NECESSAIRES'!$D$14,F$7=4,'CHAMPS NECESSAIRES'!$D$14,F$7=5,'CHAMPS NECESSAIRES'!$D$14)</f>
        <v>0.25000000000000006</v>
      </c>
      <c r="G15" s="94" cm="1">
        <f t="array" ref="G15">_xlfn.IFS(G$7=6," ",G$7=7," ",G$7=1,'CHAMPS NECESSAIRES'!$D$14,G$7=2,'CHAMPS NECESSAIRES'!$D$14,G$7=3,'CHAMPS NECESSAIRES'!$D$14,G$7=4,'CHAMPS NECESSAIRES'!$D$14,G$7=5,'CHAMPS NECESSAIRES'!$D$14)</f>
        <v>0.25000000000000006</v>
      </c>
      <c r="H15" s="94" cm="1">
        <f t="array" ref="H15">_xlfn.IFS(H$7=6," ",H$7=7," ",H$7=1,'CHAMPS NECESSAIRES'!$D$14,H$7=2,'CHAMPS NECESSAIRES'!$D$14,H$7=3,'CHAMPS NECESSAIRES'!$D$14,H$7=4,'CHAMPS NECESSAIRES'!$D$14,H$7=5,'CHAMPS NECESSAIRES'!$D$14)</f>
        <v>0.25000000000000006</v>
      </c>
      <c r="I15" s="94" t="str" cm="1">
        <f t="array" ref="I15">_xlfn.IFS(I$7=6," ",I$7=7," ",I$7=1,'CHAMPS NECESSAIRES'!$D$14,I$7=2,'CHAMPS NECESSAIRES'!$D$14,I$7=3,'CHAMPS NECESSAIRES'!$D$14,I$7=4,'CHAMPS NECESSAIRES'!$D$14,I$7=5,'CHAMPS NECESSAIRES'!$D$14)</f>
        <v xml:space="preserve"> </v>
      </c>
      <c r="J15" s="94" t="str" cm="1">
        <f t="array" ref="J15">_xlfn.IFS(J$7=6," ",J$7=7," ",J$7=1,'CHAMPS NECESSAIRES'!$D$14,J$7=2,'CHAMPS NECESSAIRES'!$D$14,J$7=3,'CHAMPS NECESSAIRES'!$D$14,J$7=4,'CHAMPS NECESSAIRES'!$D$14,J$7=5,'CHAMPS NECESSAIRES'!$D$14)</f>
        <v xml:space="preserve"> </v>
      </c>
      <c r="K15" s="94" cm="1">
        <f t="array" ref="K15">_xlfn.IFS(K$7=6," ",K$7=7," ",K$7=1,'CHAMPS NECESSAIRES'!$D$14,K$7=2,'CHAMPS NECESSAIRES'!$D$14,K$7=3,'CHAMPS NECESSAIRES'!$D$14,K$7=4,'CHAMPS NECESSAIRES'!$D$14,K$7=5,'CHAMPS NECESSAIRES'!$D$14)</f>
        <v>0.25000000000000006</v>
      </c>
      <c r="L15" s="94" cm="1">
        <f t="array" ref="L15">_xlfn.IFS(L$7=6," ",L$7=7," ",L$7=1,'CHAMPS NECESSAIRES'!$D$14,L$7=2,'CHAMPS NECESSAIRES'!$D$14,L$7=3,'CHAMPS NECESSAIRES'!$D$14,L$7=4,'CHAMPS NECESSAIRES'!$D$14,L$7=5,'CHAMPS NECESSAIRES'!$D$14)</f>
        <v>0.25000000000000006</v>
      </c>
      <c r="M15" s="94" cm="1">
        <f t="array" ref="M15">_xlfn.IFS(M$7=6," ",M$7=7," ",M$7=1,'CHAMPS NECESSAIRES'!$D$14,M$7=2,'CHAMPS NECESSAIRES'!$D$14,M$7=3,'CHAMPS NECESSAIRES'!$D$14,M$7=4,'CHAMPS NECESSAIRES'!$D$14,M$7=5,'CHAMPS NECESSAIRES'!$D$14)</f>
        <v>0.25000000000000006</v>
      </c>
      <c r="N15" s="94" cm="1">
        <f t="array" ref="N15">_xlfn.IFS(N$7=6," ",N$7=7," ",N$7=1,'CHAMPS NECESSAIRES'!$D$14,N$7=2,'CHAMPS NECESSAIRES'!$D$14,N$7=3,'CHAMPS NECESSAIRES'!$D$14,N$7=4,'CHAMPS NECESSAIRES'!$D$14,N$7=5,'CHAMPS NECESSAIRES'!$D$14)</f>
        <v>0.25000000000000006</v>
      </c>
      <c r="O15" s="94" cm="1">
        <f t="array" ref="O15">_xlfn.IFS(O$7=6," ",O$7=7," ",O$7=1,'CHAMPS NECESSAIRES'!$D$14,O$7=2,'CHAMPS NECESSAIRES'!$D$14,O$7=3,'CHAMPS NECESSAIRES'!$D$14,O$7=4,'CHAMPS NECESSAIRES'!$D$14,O$7=5,'CHAMPS NECESSAIRES'!$D$14)</f>
        <v>0.25000000000000006</v>
      </c>
      <c r="P15" s="94" t="str" cm="1">
        <f t="array" ref="P15">_xlfn.IFS(P$7=6," ",P$7=7," ",P$7=1,'CHAMPS NECESSAIRES'!$D$14,P$7=2,'CHAMPS NECESSAIRES'!$D$14,P$7=3,'CHAMPS NECESSAIRES'!$D$14,P$7=4,'CHAMPS NECESSAIRES'!$D$14,P$7=5,'CHAMPS NECESSAIRES'!$D$14)</f>
        <v xml:space="preserve"> </v>
      </c>
      <c r="Q15" s="94" t="str" cm="1">
        <f t="array" ref="Q15">_xlfn.IFS(Q$7=6," ",Q$7=7," ",Q$7=1,'CHAMPS NECESSAIRES'!$D$14,Q$7=2,'CHAMPS NECESSAIRES'!$D$14,Q$7=3,'CHAMPS NECESSAIRES'!$D$14,Q$7=4,'CHAMPS NECESSAIRES'!$D$14,Q$7=5,'CHAMPS NECESSAIRES'!$D$14)</f>
        <v xml:space="preserve"> </v>
      </c>
      <c r="R15" s="94" cm="1">
        <f t="array" ref="R15">_xlfn.IFS(R$7=6," ",R$7=7," ",R$7=1,'CHAMPS NECESSAIRES'!$D$14,R$7=2,'CHAMPS NECESSAIRES'!$D$14,R$7=3,'CHAMPS NECESSAIRES'!$D$14,R$7=4,'CHAMPS NECESSAIRES'!$D$14,R$7=5,'CHAMPS NECESSAIRES'!$D$14)</f>
        <v>0.25000000000000006</v>
      </c>
      <c r="S15" s="94" cm="1">
        <f t="array" ref="S15">_xlfn.IFS(S$7=6," ",S$7=7," ",S$7=1,'CHAMPS NECESSAIRES'!$D$14,S$7=2,'CHAMPS NECESSAIRES'!$D$14,S$7=3,'CHAMPS NECESSAIRES'!$D$14,S$7=4,'CHAMPS NECESSAIRES'!$D$14,S$7=5,'CHAMPS NECESSAIRES'!$D$14)</f>
        <v>0.25000000000000006</v>
      </c>
      <c r="T15" s="94" cm="1">
        <f t="array" ref="T15">_xlfn.IFS(T$7=6," ",T$7=7," ",T$7=1,'CHAMPS NECESSAIRES'!$D$14,T$7=2,'CHAMPS NECESSAIRES'!$D$14,T$7=3,'CHAMPS NECESSAIRES'!$D$14,T$7=4,'CHAMPS NECESSAIRES'!$D$14,T$7=5,'CHAMPS NECESSAIRES'!$D$14)</f>
        <v>0.25000000000000006</v>
      </c>
      <c r="U15" s="94" cm="1">
        <f t="array" ref="U15">_xlfn.IFS(U$7=6," ",U$7=7," ",U$7=1,'CHAMPS NECESSAIRES'!$D$14,U$7=2,'CHAMPS NECESSAIRES'!$D$14,U$7=3,'CHAMPS NECESSAIRES'!$D$14,U$7=4,'CHAMPS NECESSAIRES'!$D$14,U$7=5,'CHAMPS NECESSAIRES'!$D$14)</f>
        <v>0.25000000000000006</v>
      </c>
      <c r="V15" s="94" cm="1">
        <f t="array" ref="V15">_xlfn.IFS(V$7=6," ",V$7=7," ",V$7=1,'CHAMPS NECESSAIRES'!$D$14,V$7=2,'CHAMPS NECESSAIRES'!$D$14,V$7=3,'CHAMPS NECESSAIRES'!$D$14,V$7=4,'CHAMPS NECESSAIRES'!$D$14,V$7=5,'CHAMPS NECESSAIRES'!$D$14)</f>
        <v>0.25000000000000006</v>
      </c>
      <c r="W15" s="94" t="str" cm="1">
        <f t="array" ref="W15">_xlfn.IFS(W$7=6," ",W$7=7," ",W$7=1,'CHAMPS NECESSAIRES'!$D$14,W$7=2,'CHAMPS NECESSAIRES'!$D$14,W$7=3,'CHAMPS NECESSAIRES'!$D$14,W$7=4,'CHAMPS NECESSAIRES'!$D$14,W$7=5,'CHAMPS NECESSAIRES'!$D$14)</f>
        <v xml:space="preserve"> </v>
      </c>
      <c r="X15" s="94" t="str" cm="1">
        <f t="array" ref="X15">_xlfn.IFS(X$7=6," ",X$7=7," ",X$7=1,'CHAMPS NECESSAIRES'!$D$14,X$7=2,'CHAMPS NECESSAIRES'!$D$14,X$7=3,'CHAMPS NECESSAIRES'!$D$14,X$7=4,'CHAMPS NECESSAIRES'!$D$14,X$7=5,'CHAMPS NECESSAIRES'!$D$14)</f>
        <v xml:space="preserve"> </v>
      </c>
      <c r="Y15" s="94" cm="1">
        <f t="array" ref="Y15">_xlfn.IFS(Y$7=6," ",Y$7=7," ",Y$7=1,'CHAMPS NECESSAIRES'!$D$14,Y$7=2,'CHAMPS NECESSAIRES'!$D$14,Y$7=3,'CHAMPS NECESSAIRES'!$D$14,Y$7=4,'CHAMPS NECESSAIRES'!$D$14,Y$7=5,'CHAMPS NECESSAIRES'!$D$14)</f>
        <v>0.25000000000000006</v>
      </c>
      <c r="Z15" s="94" cm="1">
        <f t="array" ref="Z15">_xlfn.IFS(Z$7=6," ",Z$7=7," ",Z$7=1,'CHAMPS NECESSAIRES'!$D$14,Z$7=2,'CHAMPS NECESSAIRES'!$D$14,Z$7=3,'CHAMPS NECESSAIRES'!$D$14,Z$7=4,'CHAMPS NECESSAIRES'!$D$14,Z$7=5,'CHAMPS NECESSAIRES'!$D$14)</f>
        <v>0.25000000000000006</v>
      </c>
      <c r="AA15" s="94" cm="1">
        <f t="array" ref="AA15">_xlfn.IFS(AA$7=6," ",AA$7=7," ",AA$7=1,'CHAMPS NECESSAIRES'!$D$14,AA$7=2,'CHAMPS NECESSAIRES'!$D$14,AA$7=3,'CHAMPS NECESSAIRES'!$D$14,AA$7=4,'CHAMPS NECESSAIRES'!$D$14,AA$7=5,'CHAMPS NECESSAIRES'!$D$14)</f>
        <v>0.25000000000000006</v>
      </c>
      <c r="AB15" s="94" cm="1">
        <f t="array" ref="AB15">_xlfn.IFS(AB$7=6," ",AB$7=7," ",AB$7=1,'CHAMPS NECESSAIRES'!$D$14,AB$7=2,'CHAMPS NECESSAIRES'!$D$14,AB$7=3,'CHAMPS NECESSAIRES'!$D$14,AB$7=4,'CHAMPS NECESSAIRES'!$D$14,AB$7=5,'CHAMPS NECESSAIRES'!$D$14)</f>
        <v>0.25000000000000006</v>
      </c>
      <c r="AC15" s="94" cm="1">
        <f t="array" ref="AC15">_xlfn.IFS(AC$7=6," ",AC$7=7," ",AC$7=1,'CHAMPS NECESSAIRES'!$D$14,AC$7=2,'CHAMPS NECESSAIRES'!$D$14,AC$7=3,'CHAMPS NECESSAIRES'!$D$14,AC$7=4,'CHAMPS NECESSAIRES'!$D$14,AC$7=5,'CHAMPS NECESSAIRES'!$D$14)</f>
        <v>0.25000000000000006</v>
      </c>
      <c r="AD15" s="94" t="str" cm="1">
        <f t="array" ref="AD15">_xlfn.IFS(AD$7=6," ",AD$7=7," ",AD$7=1,'CHAMPS NECESSAIRES'!$D$14,AD$7=2,'CHAMPS NECESSAIRES'!$D$14,AD$7=3,'CHAMPS NECESSAIRES'!$D$14,AD$7=4,'CHAMPS NECESSAIRES'!$D$14,AD$7=5,'CHAMPS NECESSAIRES'!$D$14)</f>
        <v xml:space="preserve"> </v>
      </c>
      <c r="AE15" s="94" t="str" cm="1">
        <f t="array" ref="AE15">_xlfn.IFS(AE$7=6," ",AE$7=7," ",AE$7=1,'CHAMPS NECESSAIRES'!$D$14,AE$7=2,'CHAMPS NECESSAIRES'!$D$14,AE$7=3,'CHAMPS NECESSAIRES'!$D$14,AE$7=4,'CHAMPS NECESSAIRES'!$D$14,AE$7=5,'CHAMPS NECESSAIRES'!$D$14)</f>
        <v xml:space="preserve"> </v>
      </c>
      <c r="AF15" s="94" cm="1">
        <f t="array" ref="AF15">_xlfn.IFS(AF$7=6," ",AF$7=7," ",AF$7=1,'CHAMPS NECESSAIRES'!$D$14,AF$7=2,'CHAMPS NECESSAIRES'!$D$14,AF$7=3,'CHAMPS NECESSAIRES'!$D$14,AF$7=4,'CHAMPS NECESSAIRES'!$D$14,AF$7=5,'CHAMPS NECESSAIRES'!$D$14)</f>
        <v>0.25000000000000006</v>
      </c>
      <c r="AG15" s="94" cm="1">
        <f t="array" ref="AG15">_xlfn.IFS(AG$7=6," ",AG$7=7," ",AG$7=1,'CHAMPS NECESSAIRES'!$D$14,AG$7=2,'CHAMPS NECESSAIRES'!$D$14,AG$7=3,'CHAMPS NECESSAIRES'!$D$14,AG$7=4,'CHAMPS NECESSAIRES'!$D$14,AG$7=5,'CHAMPS NECESSAIRES'!$D$14)</f>
        <v>0.25000000000000006</v>
      </c>
      <c r="AH15" s="94" cm="1">
        <f t="array" ref="AH15">_xlfn.IFS(AH$7=6," ",AH$7=7," ",AH$7=1,'CHAMPS NECESSAIRES'!$D$14,AH$7=2,'CHAMPS NECESSAIRES'!$D$14,AH$7=3,'CHAMPS NECESSAIRES'!$D$14,AH$7=4,'CHAMPS NECESSAIRES'!$D$14,AH$7=5,'CHAMPS NECESSAIRES'!$D$14)</f>
        <v>0.25000000000000006</v>
      </c>
      <c r="AI15" s="94" cm="1">
        <f t="array" ref="AI15">_xlfn.IFS(AI$7=6," ",AI$7=7," ",AI$7=1,'CHAMPS NECESSAIRES'!$D$14,AI$7=2,'CHAMPS NECESSAIRES'!$D$14,AI$7=3,'CHAMPS NECESSAIRES'!$D$14,AI$7=4,'CHAMPS NECESSAIRES'!$D$14,AI$7=5,'CHAMPS NECESSAIRES'!$D$14)</f>
        <v>0.25000000000000006</v>
      </c>
      <c r="AJ15" s="94" cm="1">
        <f t="array" ref="AJ15">_xlfn.IFS(AJ$7=6," ",AJ$7=7," ",AJ$7=1,'CHAMPS NECESSAIRES'!$D$14,AJ$7=2,'CHAMPS NECESSAIRES'!$D$14,AJ$7=3,'CHAMPS NECESSAIRES'!$D$14,AJ$7=4,'CHAMPS NECESSAIRES'!$D$14,AJ$7=5,'CHAMPS NECESSAIRES'!$D$14)</f>
        <v>0.25000000000000006</v>
      </c>
      <c r="AK15" s="4" t="e">
        <f t="shared" si="4"/>
        <v>#VALUE!</v>
      </c>
      <c r="AL15" s="5" t="e">
        <f t="shared" si="10"/>
        <v>#VALUE!</v>
      </c>
      <c r="AM15" s="26">
        <f t="shared" si="6"/>
        <v>5.7500000000000009</v>
      </c>
      <c r="AN15" s="27">
        <f t="shared" si="7"/>
        <v>1.4375000000000002</v>
      </c>
      <c r="AO15" s="28">
        <f t="shared" si="8"/>
        <v>34.500000000000007</v>
      </c>
      <c r="AP15" s="72">
        <f t="shared" si="9"/>
        <v>32.775000000000006</v>
      </c>
      <c r="AQ15" s="17">
        <f t="shared" si="3"/>
        <v>32</v>
      </c>
      <c r="AR15" s="18" t="s">
        <v>86</v>
      </c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53" ht="15.75" customHeight="1" x14ac:dyDescent="0.35">
      <c r="A16" s="32"/>
      <c r="B16" s="51" t="s">
        <v>85</v>
      </c>
      <c r="C16" s="15" t="s">
        <v>85</v>
      </c>
      <c r="D16" s="51" t="s">
        <v>57</v>
      </c>
      <c r="E16" s="51" t="s">
        <v>62</v>
      </c>
      <c r="F16" s="94" cm="1">
        <f t="array" ref="F16">_xlfn.IFS(F$7=6," ",F$7=7," ",F$7=1,'CHAMPS NECESSAIRES'!$D$14,F$7=2,'CHAMPS NECESSAIRES'!$D$14,F$7=3,'CHAMPS NECESSAIRES'!$D$14,F$7=4,'CHAMPS NECESSAIRES'!$D$14,F$7=5,'CHAMPS NECESSAIRES'!$D$14)</f>
        <v>0.25000000000000006</v>
      </c>
      <c r="G16" s="94" cm="1">
        <f t="array" ref="G16">_xlfn.IFS(G$7=6," ",G$7=7," ",G$7=1,'CHAMPS NECESSAIRES'!$D$14,G$7=2,'CHAMPS NECESSAIRES'!$D$14,G$7=3,'CHAMPS NECESSAIRES'!$D$14,G$7=4,'CHAMPS NECESSAIRES'!$D$14,G$7=5,'CHAMPS NECESSAIRES'!$D$14)</f>
        <v>0.25000000000000006</v>
      </c>
      <c r="H16" s="94" cm="1">
        <f t="array" ref="H16">_xlfn.IFS(H$7=6," ",H$7=7," ",H$7=1,'CHAMPS NECESSAIRES'!$D$14,H$7=2,'CHAMPS NECESSAIRES'!$D$14,H$7=3,'CHAMPS NECESSAIRES'!$D$14,H$7=4,'CHAMPS NECESSAIRES'!$D$14,H$7=5,'CHAMPS NECESSAIRES'!$D$14)</f>
        <v>0.25000000000000006</v>
      </c>
      <c r="I16" s="94" t="str" cm="1">
        <f t="array" ref="I16">_xlfn.IFS(I$7=6," ",I$7=7," ",I$7=1,'CHAMPS NECESSAIRES'!$D$14,I$7=2,'CHAMPS NECESSAIRES'!$D$14,I$7=3,'CHAMPS NECESSAIRES'!$D$14,I$7=4,'CHAMPS NECESSAIRES'!$D$14,I$7=5,'CHAMPS NECESSAIRES'!$D$14)</f>
        <v xml:space="preserve"> </v>
      </c>
      <c r="J16" s="94" t="str" cm="1">
        <f t="array" ref="J16">_xlfn.IFS(J$7=6," ",J$7=7," ",J$7=1,'CHAMPS NECESSAIRES'!$D$14,J$7=2,'CHAMPS NECESSAIRES'!$D$14,J$7=3,'CHAMPS NECESSAIRES'!$D$14,J$7=4,'CHAMPS NECESSAIRES'!$D$14,J$7=5,'CHAMPS NECESSAIRES'!$D$14)</f>
        <v xml:space="preserve"> </v>
      </c>
      <c r="K16" s="94" cm="1">
        <f t="array" ref="K16">_xlfn.IFS(K$7=6," ",K$7=7," ",K$7=1,'CHAMPS NECESSAIRES'!$D$14,K$7=2,'CHAMPS NECESSAIRES'!$D$14,K$7=3,'CHAMPS NECESSAIRES'!$D$14,K$7=4,'CHAMPS NECESSAIRES'!$D$14,K$7=5,'CHAMPS NECESSAIRES'!$D$14)</f>
        <v>0.25000000000000006</v>
      </c>
      <c r="L16" s="94" cm="1">
        <f t="array" ref="L16">_xlfn.IFS(L$7=6," ",L$7=7," ",L$7=1,'CHAMPS NECESSAIRES'!$D$14,L$7=2,'CHAMPS NECESSAIRES'!$D$14,L$7=3,'CHAMPS NECESSAIRES'!$D$14,L$7=4,'CHAMPS NECESSAIRES'!$D$14,L$7=5,'CHAMPS NECESSAIRES'!$D$14)</f>
        <v>0.25000000000000006</v>
      </c>
      <c r="M16" s="94" cm="1">
        <f t="array" ref="M16">_xlfn.IFS(M$7=6," ",M$7=7," ",M$7=1,'CHAMPS NECESSAIRES'!$D$14,M$7=2,'CHAMPS NECESSAIRES'!$D$14,M$7=3,'CHAMPS NECESSAIRES'!$D$14,M$7=4,'CHAMPS NECESSAIRES'!$D$14,M$7=5,'CHAMPS NECESSAIRES'!$D$14)</f>
        <v>0.25000000000000006</v>
      </c>
      <c r="N16" s="94" cm="1">
        <f t="array" ref="N16">_xlfn.IFS(N$7=6," ",N$7=7," ",N$7=1,'CHAMPS NECESSAIRES'!$D$14,N$7=2,'CHAMPS NECESSAIRES'!$D$14,N$7=3,'CHAMPS NECESSAIRES'!$D$14,N$7=4,'CHAMPS NECESSAIRES'!$D$14,N$7=5,'CHAMPS NECESSAIRES'!$D$14)</f>
        <v>0.25000000000000006</v>
      </c>
      <c r="O16" s="94" cm="1">
        <f t="array" ref="O16">_xlfn.IFS(O$7=6," ",O$7=7," ",O$7=1,'CHAMPS NECESSAIRES'!$D$14,O$7=2,'CHAMPS NECESSAIRES'!$D$14,O$7=3,'CHAMPS NECESSAIRES'!$D$14,O$7=4,'CHAMPS NECESSAIRES'!$D$14,O$7=5,'CHAMPS NECESSAIRES'!$D$14)</f>
        <v>0.25000000000000006</v>
      </c>
      <c r="P16" s="94" t="str" cm="1">
        <f t="array" ref="P16">_xlfn.IFS(P$7=6," ",P$7=7," ",P$7=1,'CHAMPS NECESSAIRES'!$D$14,P$7=2,'CHAMPS NECESSAIRES'!$D$14,P$7=3,'CHAMPS NECESSAIRES'!$D$14,P$7=4,'CHAMPS NECESSAIRES'!$D$14,P$7=5,'CHAMPS NECESSAIRES'!$D$14)</f>
        <v xml:space="preserve"> </v>
      </c>
      <c r="Q16" s="94" t="str" cm="1">
        <f t="array" ref="Q16">_xlfn.IFS(Q$7=6," ",Q$7=7," ",Q$7=1,'CHAMPS NECESSAIRES'!$D$14,Q$7=2,'CHAMPS NECESSAIRES'!$D$14,Q$7=3,'CHAMPS NECESSAIRES'!$D$14,Q$7=4,'CHAMPS NECESSAIRES'!$D$14,Q$7=5,'CHAMPS NECESSAIRES'!$D$14)</f>
        <v xml:space="preserve"> </v>
      </c>
      <c r="R16" s="94" cm="1">
        <f t="array" ref="R16">_xlfn.IFS(R$7=6," ",R$7=7," ",R$7=1,'CHAMPS NECESSAIRES'!$D$14,R$7=2,'CHAMPS NECESSAIRES'!$D$14,R$7=3,'CHAMPS NECESSAIRES'!$D$14,R$7=4,'CHAMPS NECESSAIRES'!$D$14,R$7=5,'CHAMPS NECESSAIRES'!$D$14)</f>
        <v>0.25000000000000006</v>
      </c>
      <c r="S16" s="94" cm="1">
        <f t="array" ref="S16">_xlfn.IFS(S$7=6," ",S$7=7," ",S$7=1,'CHAMPS NECESSAIRES'!$D$14,S$7=2,'CHAMPS NECESSAIRES'!$D$14,S$7=3,'CHAMPS NECESSAIRES'!$D$14,S$7=4,'CHAMPS NECESSAIRES'!$D$14,S$7=5,'CHAMPS NECESSAIRES'!$D$14)</f>
        <v>0.25000000000000006</v>
      </c>
      <c r="T16" s="94" cm="1">
        <f t="array" ref="T16">_xlfn.IFS(T$7=6," ",T$7=7," ",T$7=1,'CHAMPS NECESSAIRES'!$D$14,T$7=2,'CHAMPS NECESSAIRES'!$D$14,T$7=3,'CHAMPS NECESSAIRES'!$D$14,T$7=4,'CHAMPS NECESSAIRES'!$D$14,T$7=5,'CHAMPS NECESSAIRES'!$D$14)</f>
        <v>0.25000000000000006</v>
      </c>
      <c r="U16" s="94" cm="1">
        <f t="array" ref="U16">_xlfn.IFS(U$7=6," ",U$7=7," ",U$7=1,'CHAMPS NECESSAIRES'!$D$14,U$7=2,'CHAMPS NECESSAIRES'!$D$14,U$7=3,'CHAMPS NECESSAIRES'!$D$14,U$7=4,'CHAMPS NECESSAIRES'!$D$14,U$7=5,'CHAMPS NECESSAIRES'!$D$14)</f>
        <v>0.25000000000000006</v>
      </c>
      <c r="V16" s="94" cm="1">
        <f t="array" ref="V16">_xlfn.IFS(V$7=6," ",V$7=7," ",V$7=1,'CHAMPS NECESSAIRES'!$D$14,V$7=2,'CHAMPS NECESSAIRES'!$D$14,V$7=3,'CHAMPS NECESSAIRES'!$D$14,V$7=4,'CHAMPS NECESSAIRES'!$D$14,V$7=5,'CHAMPS NECESSAIRES'!$D$14)</f>
        <v>0.25000000000000006</v>
      </c>
      <c r="W16" s="94" t="str" cm="1">
        <f t="array" ref="W16">_xlfn.IFS(W$7=6," ",W$7=7," ",W$7=1,'CHAMPS NECESSAIRES'!$D$14,W$7=2,'CHAMPS NECESSAIRES'!$D$14,W$7=3,'CHAMPS NECESSAIRES'!$D$14,W$7=4,'CHAMPS NECESSAIRES'!$D$14,W$7=5,'CHAMPS NECESSAIRES'!$D$14)</f>
        <v xml:space="preserve"> </v>
      </c>
      <c r="X16" s="94" t="str" cm="1">
        <f t="array" ref="X16">_xlfn.IFS(X$7=6," ",X$7=7," ",X$7=1,'CHAMPS NECESSAIRES'!$D$14,X$7=2,'CHAMPS NECESSAIRES'!$D$14,X$7=3,'CHAMPS NECESSAIRES'!$D$14,X$7=4,'CHAMPS NECESSAIRES'!$D$14,X$7=5,'CHAMPS NECESSAIRES'!$D$14)</f>
        <v xml:space="preserve"> </v>
      </c>
      <c r="Y16" s="94" cm="1">
        <f t="array" ref="Y16">_xlfn.IFS(Y$7=6," ",Y$7=7," ",Y$7=1,'CHAMPS NECESSAIRES'!$D$14,Y$7=2,'CHAMPS NECESSAIRES'!$D$14,Y$7=3,'CHAMPS NECESSAIRES'!$D$14,Y$7=4,'CHAMPS NECESSAIRES'!$D$14,Y$7=5,'CHAMPS NECESSAIRES'!$D$14)</f>
        <v>0.25000000000000006</v>
      </c>
      <c r="Z16" s="94" cm="1">
        <f t="array" ref="Z16">_xlfn.IFS(Z$7=6," ",Z$7=7," ",Z$7=1,'CHAMPS NECESSAIRES'!$D$14,Z$7=2,'CHAMPS NECESSAIRES'!$D$14,Z$7=3,'CHAMPS NECESSAIRES'!$D$14,Z$7=4,'CHAMPS NECESSAIRES'!$D$14,Z$7=5,'CHAMPS NECESSAIRES'!$D$14)</f>
        <v>0.25000000000000006</v>
      </c>
      <c r="AA16" s="94" cm="1">
        <f t="array" ref="AA16">_xlfn.IFS(AA$7=6," ",AA$7=7," ",AA$7=1,'CHAMPS NECESSAIRES'!$D$14,AA$7=2,'CHAMPS NECESSAIRES'!$D$14,AA$7=3,'CHAMPS NECESSAIRES'!$D$14,AA$7=4,'CHAMPS NECESSAIRES'!$D$14,AA$7=5,'CHAMPS NECESSAIRES'!$D$14)</f>
        <v>0.25000000000000006</v>
      </c>
      <c r="AB16" s="94" cm="1">
        <f t="array" ref="AB16">_xlfn.IFS(AB$7=6," ",AB$7=7," ",AB$7=1,'CHAMPS NECESSAIRES'!$D$14,AB$7=2,'CHAMPS NECESSAIRES'!$D$14,AB$7=3,'CHAMPS NECESSAIRES'!$D$14,AB$7=4,'CHAMPS NECESSAIRES'!$D$14,AB$7=5,'CHAMPS NECESSAIRES'!$D$14)</f>
        <v>0.25000000000000006</v>
      </c>
      <c r="AC16" s="94" cm="1">
        <f t="array" ref="AC16">_xlfn.IFS(AC$7=6," ",AC$7=7," ",AC$7=1,'CHAMPS NECESSAIRES'!$D$14,AC$7=2,'CHAMPS NECESSAIRES'!$D$14,AC$7=3,'CHAMPS NECESSAIRES'!$D$14,AC$7=4,'CHAMPS NECESSAIRES'!$D$14,AC$7=5,'CHAMPS NECESSAIRES'!$D$14)</f>
        <v>0.25000000000000006</v>
      </c>
      <c r="AD16" s="94" t="str" cm="1">
        <f t="array" ref="AD16">_xlfn.IFS(AD$7=6," ",AD$7=7," ",AD$7=1,'CHAMPS NECESSAIRES'!$D$14,AD$7=2,'CHAMPS NECESSAIRES'!$D$14,AD$7=3,'CHAMPS NECESSAIRES'!$D$14,AD$7=4,'CHAMPS NECESSAIRES'!$D$14,AD$7=5,'CHAMPS NECESSAIRES'!$D$14)</f>
        <v xml:space="preserve"> </v>
      </c>
      <c r="AE16" s="94" t="str" cm="1">
        <f t="array" ref="AE16">_xlfn.IFS(AE$7=6," ",AE$7=7," ",AE$7=1,'CHAMPS NECESSAIRES'!$D$14,AE$7=2,'CHAMPS NECESSAIRES'!$D$14,AE$7=3,'CHAMPS NECESSAIRES'!$D$14,AE$7=4,'CHAMPS NECESSAIRES'!$D$14,AE$7=5,'CHAMPS NECESSAIRES'!$D$14)</f>
        <v xml:space="preserve"> </v>
      </c>
      <c r="AF16" s="94" cm="1">
        <f t="array" ref="AF16">_xlfn.IFS(AF$7=6," ",AF$7=7," ",AF$7=1,'CHAMPS NECESSAIRES'!$D$14,AF$7=2,'CHAMPS NECESSAIRES'!$D$14,AF$7=3,'CHAMPS NECESSAIRES'!$D$14,AF$7=4,'CHAMPS NECESSAIRES'!$D$14,AF$7=5,'CHAMPS NECESSAIRES'!$D$14)</f>
        <v>0.25000000000000006</v>
      </c>
      <c r="AG16" s="94" cm="1">
        <f t="array" ref="AG16">_xlfn.IFS(AG$7=6," ",AG$7=7," ",AG$7=1,'CHAMPS NECESSAIRES'!$D$14,AG$7=2,'CHAMPS NECESSAIRES'!$D$14,AG$7=3,'CHAMPS NECESSAIRES'!$D$14,AG$7=4,'CHAMPS NECESSAIRES'!$D$14,AG$7=5,'CHAMPS NECESSAIRES'!$D$14)</f>
        <v>0.25000000000000006</v>
      </c>
      <c r="AH16" s="94" cm="1">
        <f t="array" ref="AH16">_xlfn.IFS(AH$7=6," ",AH$7=7," ",AH$7=1,'CHAMPS NECESSAIRES'!$D$14,AH$7=2,'CHAMPS NECESSAIRES'!$D$14,AH$7=3,'CHAMPS NECESSAIRES'!$D$14,AH$7=4,'CHAMPS NECESSAIRES'!$D$14,AH$7=5,'CHAMPS NECESSAIRES'!$D$14)</f>
        <v>0.25000000000000006</v>
      </c>
      <c r="AI16" s="94" cm="1">
        <f t="array" ref="AI16">_xlfn.IFS(AI$7=6," ",AI$7=7," ",AI$7=1,'CHAMPS NECESSAIRES'!$D$14,AI$7=2,'CHAMPS NECESSAIRES'!$D$14,AI$7=3,'CHAMPS NECESSAIRES'!$D$14,AI$7=4,'CHAMPS NECESSAIRES'!$D$14,AI$7=5,'CHAMPS NECESSAIRES'!$D$14)</f>
        <v>0.25000000000000006</v>
      </c>
      <c r="AJ16" s="94" cm="1">
        <f t="array" ref="AJ16">_xlfn.IFS(AJ$7=6," ",AJ$7=7," ",AJ$7=1,'CHAMPS NECESSAIRES'!$D$14,AJ$7=2,'CHAMPS NECESSAIRES'!$D$14,AJ$7=3,'CHAMPS NECESSAIRES'!$D$14,AJ$7=4,'CHAMPS NECESSAIRES'!$D$14,AJ$7=5,'CHAMPS NECESSAIRES'!$D$14)</f>
        <v>0.25000000000000006</v>
      </c>
      <c r="AK16" s="4" t="e">
        <f t="shared" si="4"/>
        <v>#VALUE!</v>
      </c>
      <c r="AL16" s="5" t="e">
        <f t="shared" si="10"/>
        <v>#VALUE!</v>
      </c>
      <c r="AM16" s="26">
        <f t="shared" si="6"/>
        <v>5.7500000000000009</v>
      </c>
      <c r="AN16" s="27">
        <f t="shared" si="7"/>
        <v>1.4375000000000002</v>
      </c>
      <c r="AO16" s="28">
        <f t="shared" si="8"/>
        <v>34.500000000000007</v>
      </c>
      <c r="AP16" s="72">
        <f t="shared" si="9"/>
        <v>32.775000000000006</v>
      </c>
      <c r="AQ16" s="17">
        <f t="shared" si="3"/>
        <v>32</v>
      </c>
      <c r="AR16" s="18" t="s">
        <v>86</v>
      </c>
      <c r="AS16" s="32"/>
      <c r="AT16" s="32"/>
      <c r="AU16" s="32"/>
      <c r="AV16" s="32"/>
      <c r="AW16" s="32"/>
      <c r="AX16" s="32"/>
      <c r="AY16" s="32"/>
      <c r="AZ16" s="32"/>
      <c r="BA16" s="32"/>
    </row>
    <row r="17" spans="1:53" ht="15" thickBot="1" x14ac:dyDescent="0.4">
      <c r="A17" s="32"/>
      <c r="B17" s="52" t="s">
        <v>85</v>
      </c>
      <c r="C17" s="16" t="s">
        <v>85</v>
      </c>
      <c r="D17" s="52" t="s">
        <v>57</v>
      </c>
      <c r="E17" s="52" t="s">
        <v>62</v>
      </c>
      <c r="F17" s="94" cm="1">
        <f t="array" ref="F17">_xlfn.IFS(F$7=6," ",F$7=7," ",F$7=1,'CHAMPS NECESSAIRES'!$D$14,F$7=2,'CHAMPS NECESSAIRES'!$D$14,F$7=3,'CHAMPS NECESSAIRES'!$D$14,F$7=4,'CHAMPS NECESSAIRES'!$D$14,F$7=5,'CHAMPS NECESSAIRES'!$D$14)</f>
        <v>0.25000000000000006</v>
      </c>
      <c r="G17" s="94" cm="1">
        <f t="array" ref="G17">_xlfn.IFS(G$7=6," ",G$7=7," ",G$7=1,'CHAMPS NECESSAIRES'!$D$14,G$7=2,'CHAMPS NECESSAIRES'!$D$14,G$7=3,'CHAMPS NECESSAIRES'!$D$14,G$7=4,'CHAMPS NECESSAIRES'!$D$14,G$7=5,'CHAMPS NECESSAIRES'!$D$14)</f>
        <v>0.25000000000000006</v>
      </c>
      <c r="H17" s="94" cm="1">
        <f t="array" ref="H17">_xlfn.IFS(H$7=6," ",H$7=7," ",H$7=1,'CHAMPS NECESSAIRES'!$D$14,H$7=2,'CHAMPS NECESSAIRES'!$D$14,H$7=3,'CHAMPS NECESSAIRES'!$D$14,H$7=4,'CHAMPS NECESSAIRES'!$D$14,H$7=5,'CHAMPS NECESSAIRES'!$D$14)</f>
        <v>0.25000000000000006</v>
      </c>
      <c r="I17" s="94" t="str" cm="1">
        <f t="array" ref="I17">_xlfn.IFS(I$7=6," ",I$7=7," ",I$7=1,'CHAMPS NECESSAIRES'!$D$14,I$7=2,'CHAMPS NECESSAIRES'!$D$14,I$7=3,'CHAMPS NECESSAIRES'!$D$14,I$7=4,'CHAMPS NECESSAIRES'!$D$14,I$7=5,'CHAMPS NECESSAIRES'!$D$14)</f>
        <v xml:space="preserve"> </v>
      </c>
      <c r="J17" s="94" t="str" cm="1">
        <f t="array" ref="J17">_xlfn.IFS(J$7=6," ",J$7=7," ",J$7=1,'CHAMPS NECESSAIRES'!$D$14,J$7=2,'CHAMPS NECESSAIRES'!$D$14,J$7=3,'CHAMPS NECESSAIRES'!$D$14,J$7=4,'CHAMPS NECESSAIRES'!$D$14,J$7=5,'CHAMPS NECESSAIRES'!$D$14)</f>
        <v xml:space="preserve"> </v>
      </c>
      <c r="K17" s="94" cm="1">
        <f t="array" ref="K17">_xlfn.IFS(K$7=6," ",K$7=7," ",K$7=1,'CHAMPS NECESSAIRES'!$D$14,K$7=2,'CHAMPS NECESSAIRES'!$D$14,K$7=3,'CHAMPS NECESSAIRES'!$D$14,K$7=4,'CHAMPS NECESSAIRES'!$D$14,K$7=5,'CHAMPS NECESSAIRES'!$D$14)</f>
        <v>0.25000000000000006</v>
      </c>
      <c r="L17" s="94" cm="1">
        <f t="array" ref="L17">_xlfn.IFS(L$7=6," ",L$7=7," ",L$7=1,'CHAMPS NECESSAIRES'!$D$14,L$7=2,'CHAMPS NECESSAIRES'!$D$14,L$7=3,'CHAMPS NECESSAIRES'!$D$14,L$7=4,'CHAMPS NECESSAIRES'!$D$14,L$7=5,'CHAMPS NECESSAIRES'!$D$14)</f>
        <v>0.25000000000000006</v>
      </c>
      <c r="M17" s="94" cm="1">
        <f t="array" ref="M17">_xlfn.IFS(M$7=6," ",M$7=7," ",M$7=1,'CHAMPS NECESSAIRES'!$D$14,M$7=2,'CHAMPS NECESSAIRES'!$D$14,M$7=3,'CHAMPS NECESSAIRES'!$D$14,M$7=4,'CHAMPS NECESSAIRES'!$D$14,M$7=5,'CHAMPS NECESSAIRES'!$D$14)</f>
        <v>0.25000000000000006</v>
      </c>
      <c r="N17" s="94" cm="1">
        <f t="array" ref="N17">_xlfn.IFS(N$7=6," ",N$7=7," ",N$7=1,'CHAMPS NECESSAIRES'!$D$14,N$7=2,'CHAMPS NECESSAIRES'!$D$14,N$7=3,'CHAMPS NECESSAIRES'!$D$14,N$7=4,'CHAMPS NECESSAIRES'!$D$14,N$7=5,'CHAMPS NECESSAIRES'!$D$14)</f>
        <v>0.25000000000000006</v>
      </c>
      <c r="O17" s="94" cm="1">
        <f t="array" ref="O17">_xlfn.IFS(O$7=6," ",O$7=7," ",O$7=1,'CHAMPS NECESSAIRES'!$D$14,O$7=2,'CHAMPS NECESSAIRES'!$D$14,O$7=3,'CHAMPS NECESSAIRES'!$D$14,O$7=4,'CHAMPS NECESSAIRES'!$D$14,O$7=5,'CHAMPS NECESSAIRES'!$D$14)</f>
        <v>0.25000000000000006</v>
      </c>
      <c r="P17" s="94" t="str" cm="1">
        <f t="array" ref="P17">_xlfn.IFS(P$7=6," ",P$7=7," ",P$7=1,'CHAMPS NECESSAIRES'!$D$14,P$7=2,'CHAMPS NECESSAIRES'!$D$14,P$7=3,'CHAMPS NECESSAIRES'!$D$14,P$7=4,'CHAMPS NECESSAIRES'!$D$14,P$7=5,'CHAMPS NECESSAIRES'!$D$14)</f>
        <v xml:space="preserve"> </v>
      </c>
      <c r="Q17" s="94" t="str" cm="1">
        <f t="array" ref="Q17">_xlfn.IFS(Q$7=6," ",Q$7=7," ",Q$7=1,'CHAMPS NECESSAIRES'!$D$14,Q$7=2,'CHAMPS NECESSAIRES'!$D$14,Q$7=3,'CHAMPS NECESSAIRES'!$D$14,Q$7=4,'CHAMPS NECESSAIRES'!$D$14,Q$7=5,'CHAMPS NECESSAIRES'!$D$14)</f>
        <v xml:space="preserve"> </v>
      </c>
      <c r="R17" s="94" cm="1">
        <f t="array" ref="R17">_xlfn.IFS(R$7=6," ",R$7=7," ",R$7=1,'CHAMPS NECESSAIRES'!$D$14,R$7=2,'CHAMPS NECESSAIRES'!$D$14,R$7=3,'CHAMPS NECESSAIRES'!$D$14,R$7=4,'CHAMPS NECESSAIRES'!$D$14,R$7=5,'CHAMPS NECESSAIRES'!$D$14)</f>
        <v>0.25000000000000006</v>
      </c>
      <c r="S17" s="94" cm="1">
        <f t="array" ref="S17">_xlfn.IFS(S$7=6," ",S$7=7," ",S$7=1,'CHAMPS NECESSAIRES'!$D$14,S$7=2,'CHAMPS NECESSAIRES'!$D$14,S$7=3,'CHAMPS NECESSAIRES'!$D$14,S$7=4,'CHAMPS NECESSAIRES'!$D$14,S$7=5,'CHAMPS NECESSAIRES'!$D$14)</f>
        <v>0.25000000000000006</v>
      </c>
      <c r="T17" s="94" cm="1">
        <f t="array" ref="T17">_xlfn.IFS(T$7=6," ",T$7=7," ",T$7=1,'CHAMPS NECESSAIRES'!$D$14,T$7=2,'CHAMPS NECESSAIRES'!$D$14,T$7=3,'CHAMPS NECESSAIRES'!$D$14,T$7=4,'CHAMPS NECESSAIRES'!$D$14,T$7=5,'CHAMPS NECESSAIRES'!$D$14)</f>
        <v>0.25000000000000006</v>
      </c>
      <c r="U17" s="94" cm="1">
        <f t="array" ref="U17">_xlfn.IFS(U$7=6," ",U$7=7," ",U$7=1,'CHAMPS NECESSAIRES'!$D$14,U$7=2,'CHAMPS NECESSAIRES'!$D$14,U$7=3,'CHAMPS NECESSAIRES'!$D$14,U$7=4,'CHAMPS NECESSAIRES'!$D$14,U$7=5,'CHAMPS NECESSAIRES'!$D$14)</f>
        <v>0.25000000000000006</v>
      </c>
      <c r="V17" s="94" cm="1">
        <f t="array" ref="V17">_xlfn.IFS(V$7=6," ",V$7=7," ",V$7=1,'CHAMPS NECESSAIRES'!$D$14,V$7=2,'CHAMPS NECESSAIRES'!$D$14,V$7=3,'CHAMPS NECESSAIRES'!$D$14,V$7=4,'CHAMPS NECESSAIRES'!$D$14,V$7=5,'CHAMPS NECESSAIRES'!$D$14)</f>
        <v>0.25000000000000006</v>
      </c>
      <c r="W17" s="94" t="str" cm="1">
        <f t="array" ref="W17">_xlfn.IFS(W$7=6," ",W$7=7," ",W$7=1,'CHAMPS NECESSAIRES'!$D$14,W$7=2,'CHAMPS NECESSAIRES'!$D$14,W$7=3,'CHAMPS NECESSAIRES'!$D$14,W$7=4,'CHAMPS NECESSAIRES'!$D$14,W$7=5,'CHAMPS NECESSAIRES'!$D$14)</f>
        <v xml:space="preserve"> </v>
      </c>
      <c r="X17" s="94" t="str" cm="1">
        <f t="array" ref="X17">_xlfn.IFS(X$7=6," ",X$7=7," ",X$7=1,'CHAMPS NECESSAIRES'!$D$14,X$7=2,'CHAMPS NECESSAIRES'!$D$14,X$7=3,'CHAMPS NECESSAIRES'!$D$14,X$7=4,'CHAMPS NECESSAIRES'!$D$14,X$7=5,'CHAMPS NECESSAIRES'!$D$14)</f>
        <v xml:space="preserve"> </v>
      </c>
      <c r="Y17" s="94" cm="1">
        <f t="array" ref="Y17">_xlfn.IFS(Y$7=6," ",Y$7=7," ",Y$7=1,'CHAMPS NECESSAIRES'!$D$14,Y$7=2,'CHAMPS NECESSAIRES'!$D$14,Y$7=3,'CHAMPS NECESSAIRES'!$D$14,Y$7=4,'CHAMPS NECESSAIRES'!$D$14,Y$7=5,'CHAMPS NECESSAIRES'!$D$14)</f>
        <v>0.25000000000000006</v>
      </c>
      <c r="Z17" s="94" cm="1">
        <f t="array" ref="Z17">_xlfn.IFS(Z$7=6," ",Z$7=7," ",Z$7=1,'CHAMPS NECESSAIRES'!$D$14,Z$7=2,'CHAMPS NECESSAIRES'!$D$14,Z$7=3,'CHAMPS NECESSAIRES'!$D$14,Z$7=4,'CHAMPS NECESSAIRES'!$D$14,Z$7=5,'CHAMPS NECESSAIRES'!$D$14)</f>
        <v>0.25000000000000006</v>
      </c>
      <c r="AA17" s="94" cm="1">
        <f t="array" ref="AA17">_xlfn.IFS(AA$7=6," ",AA$7=7," ",AA$7=1,'CHAMPS NECESSAIRES'!$D$14,AA$7=2,'CHAMPS NECESSAIRES'!$D$14,AA$7=3,'CHAMPS NECESSAIRES'!$D$14,AA$7=4,'CHAMPS NECESSAIRES'!$D$14,AA$7=5,'CHAMPS NECESSAIRES'!$D$14)</f>
        <v>0.25000000000000006</v>
      </c>
      <c r="AB17" s="94" cm="1">
        <f t="array" ref="AB17">_xlfn.IFS(AB$7=6," ",AB$7=7," ",AB$7=1,'CHAMPS NECESSAIRES'!$D$14,AB$7=2,'CHAMPS NECESSAIRES'!$D$14,AB$7=3,'CHAMPS NECESSAIRES'!$D$14,AB$7=4,'CHAMPS NECESSAIRES'!$D$14,AB$7=5,'CHAMPS NECESSAIRES'!$D$14)</f>
        <v>0.25000000000000006</v>
      </c>
      <c r="AC17" s="94" cm="1">
        <f t="array" ref="AC17">_xlfn.IFS(AC$7=6," ",AC$7=7," ",AC$7=1,'CHAMPS NECESSAIRES'!$D$14,AC$7=2,'CHAMPS NECESSAIRES'!$D$14,AC$7=3,'CHAMPS NECESSAIRES'!$D$14,AC$7=4,'CHAMPS NECESSAIRES'!$D$14,AC$7=5,'CHAMPS NECESSAIRES'!$D$14)</f>
        <v>0.25000000000000006</v>
      </c>
      <c r="AD17" s="94" t="str" cm="1">
        <f t="array" ref="AD17">_xlfn.IFS(AD$7=6," ",AD$7=7," ",AD$7=1,'CHAMPS NECESSAIRES'!$D$14,AD$7=2,'CHAMPS NECESSAIRES'!$D$14,AD$7=3,'CHAMPS NECESSAIRES'!$D$14,AD$7=4,'CHAMPS NECESSAIRES'!$D$14,AD$7=5,'CHAMPS NECESSAIRES'!$D$14)</f>
        <v xml:space="preserve"> </v>
      </c>
      <c r="AE17" s="94" t="str" cm="1">
        <f t="array" ref="AE17">_xlfn.IFS(AE$7=6," ",AE$7=7," ",AE$7=1,'CHAMPS NECESSAIRES'!$D$14,AE$7=2,'CHAMPS NECESSAIRES'!$D$14,AE$7=3,'CHAMPS NECESSAIRES'!$D$14,AE$7=4,'CHAMPS NECESSAIRES'!$D$14,AE$7=5,'CHAMPS NECESSAIRES'!$D$14)</f>
        <v xml:space="preserve"> </v>
      </c>
      <c r="AF17" s="94" cm="1">
        <f t="array" ref="AF17">_xlfn.IFS(AF$7=6," ",AF$7=7," ",AF$7=1,'CHAMPS NECESSAIRES'!$D$14,AF$7=2,'CHAMPS NECESSAIRES'!$D$14,AF$7=3,'CHAMPS NECESSAIRES'!$D$14,AF$7=4,'CHAMPS NECESSAIRES'!$D$14,AF$7=5,'CHAMPS NECESSAIRES'!$D$14)</f>
        <v>0.25000000000000006</v>
      </c>
      <c r="AG17" s="94" cm="1">
        <f t="array" ref="AG17">_xlfn.IFS(AG$7=6," ",AG$7=7," ",AG$7=1,'CHAMPS NECESSAIRES'!$D$14,AG$7=2,'CHAMPS NECESSAIRES'!$D$14,AG$7=3,'CHAMPS NECESSAIRES'!$D$14,AG$7=4,'CHAMPS NECESSAIRES'!$D$14,AG$7=5,'CHAMPS NECESSAIRES'!$D$14)</f>
        <v>0.25000000000000006</v>
      </c>
      <c r="AH17" s="94" cm="1">
        <f t="array" ref="AH17">_xlfn.IFS(AH$7=6," ",AH$7=7," ",AH$7=1,'CHAMPS NECESSAIRES'!$D$14,AH$7=2,'CHAMPS NECESSAIRES'!$D$14,AH$7=3,'CHAMPS NECESSAIRES'!$D$14,AH$7=4,'CHAMPS NECESSAIRES'!$D$14,AH$7=5,'CHAMPS NECESSAIRES'!$D$14)</f>
        <v>0.25000000000000006</v>
      </c>
      <c r="AI17" s="94" cm="1">
        <f t="array" ref="AI17">_xlfn.IFS(AI$7=6," ",AI$7=7," ",AI$7=1,'CHAMPS NECESSAIRES'!$D$14,AI$7=2,'CHAMPS NECESSAIRES'!$D$14,AI$7=3,'CHAMPS NECESSAIRES'!$D$14,AI$7=4,'CHAMPS NECESSAIRES'!$D$14,AI$7=5,'CHAMPS NECESSAIRES'!$D$14)</f>
        <v>0.25000000000000006</v>
      </c>
      <c r="AJ17" s="94" cm="1">
        <f t="array" ref="AJ17">_xlfn.IFS(AJ$7=6," ",AJ$7=7," ",AJ$7=1,'CHAMPS NECESSAIRES'!$D$14,AJ$7=2,'CHAMPS NECESSAIRES'!$D$14,AJ$7=3,'CHAMPS NECESSAIRES'!$D$14,AJ$7=4,'CHAMPS NECESSAIRES'!$D$14,AJ$7=5,'CHAMPS NECESSAIRES'!$D$14)</f>
        <v>0.25000000000000006</v>
      </c>
      <c r="AK17" s="4" t="e">
        <f t="shared" si="4"/>
        <v>#VALUE!</v>
      </c>
      <c r="AL17" s="5" t="e">
        <f t="shared" si="10"/>
        <v>#VALUE!</v>
      </c>
      <c r="AM17" s="29">
        <f t="shared" si="6"/>
        <v>5.7500000000000009</v>
      </c>
      <c r="AN17" s="30">
        <f t="shared" si="7"/>
        <v>1.4375000000000002</v>
      </c>
      <c r="AO17" s="31">
        <f t="shared" si="8"/>
        <v>34.500000000000007</v>
      </c>
      <c r="AP17" s="73">
        <f t="shared" si="9"/>
        <v>32.775000000000006</v>
      </c>
      <c r="AQ17" s="19">
        <f t="shared" si="3"/>
        <v>32</v>
      </c>
      <c r="AR17" s="20" t="s">
        <v>86</v>
      </c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53" x14ac:dyDescent="0.35">
      <c r="A18" s="32"/>
      <c r="B18" s="32"/>
      <c r="C18" s="32"/>
      <c r="D18" s="32"/>
      <c r="E18" s="3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63"/>
      <c r="AN18" s="63"/>
      <c r="AO18" s="63"/>
      <c r="AP18" s="63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1:53" x14ac:dyDescent="0.35">
      <c r="A19" s="32"/>
      <c r="B19" s="32"/>
      <c r="C19" s="32"/>
      <c r="D19" s="32"/>
      <c r="E19" s="38"/>
      <c r="F19" s="62"/>
      <c r="G19" s="62"/>
      <c r="H19" s="62"/>
      <c r="I19" s="64"/>
      <c r="J19" s="62"/>
      <c r="K19" s="62"/>
      <c r="L19" s="87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63"/>
      <c r="AN19" s="63"/>
      <c r="AO19" s="63"/>
      <c r="AP19" s="63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53" x14ac:dyDescent="0.35">
      <c r="A20" s="32"/>
      <c r="B20" s="32"/>
      <c r="C20" s="32"/>
      <c r="D20" s="32"/>
      <c r="E20" s="38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63"/>
      <c r="AN20" s="63"/>
      <c r="AO20" s="63"/>
      <c r="AP20" s="63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x14ac:dyDescent="0.35">
      <c r="A21" s="32"/>
      <c r="B21" s="32"/>
      <c r="C21" s="32"/>
      <c r="D21" s="32"/>
      <c r="E21" s="38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63"/>
      <c r="AN21" s="63"/>
      <c r="AO21" s="63"/>
      <c r="AP21" s="63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</row>
    <row r="22" spans="1:53" x14ac:dyDescent="0.35">
      <c r="A22" s="32"/>
      <c r="B22" s="32"/>
      <c r="C22" s="32"/>
      <c r="D22" s="32"/>
      <c r="E22" s="38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63"/>
      <c r="AN22" s="63"/>
      <c r="AO22" s="63"/>
      <c r="AP22" s="63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</row>
    <row r="23" spans="1:53" x14ac:dyDescent="0.35">
      <c r="A23" s="32"/>
      <c r="B23" s="32"/>
      <c r="C23" s="32"/>
      <c r="D23" s="32"/>
      <c r="E23" s="3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63"/>
      <c r="AN23" s="63"/>
      <c r="AO23" s="63"/>
      <c r="AP23" s="63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</row>
    <row r="24" spans="1:53" x14ac:dyDescent="0.35">
      <c r="A24" s="32"/>
      <c r="B24" s="32"/>
      <c r="C24" s="32"/>
      <c r="D24" s="32"/>
      <c r="E24" s="38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63"/>
      <c r="AN24" s="63"/>
      <c r="AO24" s="63"/>
      <c r="AP24" s="63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</row>
    <row r="25" spans="1:53" x14ac:dyDescent="0.35">
      <c r="A25" s="32"/>
      <c r="B25" s="32"/>
      <c r="C25" s="32"/>
      <c r="D25" s="32"/>
      <c r="E25" s="38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63"/>
      <c r="AN25" s="63"/>
      <c r="AO25" s="63"/>
      <c r="AP25" s="63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</row>
    <row r="26" spans="1:53" x14ac:dyDescent="0.35">
      <c r="A26" s="32"/>
      <c r="B26" s="32"/>
      <c r="C26" s="32"/>
      <c r="D26" s="32"/>
      <c r="E26" s="38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63"/>
      <c r="AN26" s="63"/>
      <c r="AO26" s="63"/>
      <c r="AP26" s="63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</row>
    <row r="27" spans="1:53" x14ac:dyDescent="0.35">
      <c r="A27" s="32"/>
      <c r="B27" s="32"/>
      <c r="C27" s="32"/>
      <c r="D27" s="32"/>
      <c r="E27" s="38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63"/>
      <c r="AN27" s="63"/>
      <c r="AO27" s="63"/>
      <c r="AP27" s="63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</row>
    <row r="28" spans="1:53" x14ac:dyDescent="0.35">
      <c r="A28" s="32"/>
      <c r="B28" s="32"/>
      <c r="C28" s="32"/>
      <c r="D28" s="32"/>
      <c r="E28" s="38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63"/>
      <c r="AN28" s="63"/>
      <c r="AO28" s="63"/>
      <c r="AP28" s="63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</row>
    <row r="29" spans="1:53" x14ac:dyDescent="0.35">
      <c r="A29" s="32"/>
      <c r="B29" s="32"/>
      <c r="C29" s="32"/>
      <c r="D29" s="32"/>
      <c r="E29" s="38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63"/>
      <c r="AN29" s="63"/>
      <c r="AO29" s="63"/>
      <c r="AP29" s="63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</row>
    <row r="30" spans="1:53" x14ac:dyDescent="0.35">
      <c r="A30" s="32"/>
      <c r="B30" s="32"/>
      <c r="C30" s="32"/>
      <c r="D30" s="32"/>
      <c r="E30" s="38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63"/>
      <c r="AN30" s="63"/>
      <c r="AO30" s="63"/>
      <c r="AP30" s="63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x14ac:dyDescent="0.35">
      <c r="A31" s="32"/>
      <c r="B31" s="32"/>
      <c r="C31" s="32"/>
      <c r="D31" s="32"/>
      <c r="E31" s="3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63"/>
      <c r="AN31" s="63"/>
      <c r="AO31" s="63"/>
      <c r="AP31" s="63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x14ac:dyDescent="0.35">
      <c r="A32" s="32"/>
      <c r="B32" s="32"/>
      <c r="C32" s="32"/>
      <c r="D32" s="32"/>
      <c r="E32" s="3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63"/>
      <c r="AN32" s="63"/>
      <c r="AO32" s="63"/>
      <c r="AP32" s="63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x14ac:dyDescent="0.35">
      <c r="A33" s="32"/>
      <c r="B33" s="32"/>
      <c r="C33" s="32"/>
      <c r="D33" s="32"/>
      <c r="E33" s="38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63"/>
      <c r="AN33" s="63"/>
      <c r="AO33" s="63"/>
      <c r="AP33" s="63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x14ac:dyDescent="0.35">
      <c r="A34" s="32"/>
      <c r="B34" s="32"/>
      <c r="C34" s="32"/>
      <c r="D34" s="32"/>
      <c r="E34" s="38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63"/>
      <c r="AN34" s="63"/>
      <c r="AO34" s="63"/>
      <c r="AP34" s="63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</row>
    <row r="35" spans="1:53" x14ac:dyDescent="0.35">
      <c r="A35" s="32"/>
      <c r="B35" s="32"/>
      <c r="C35" s="32"/>
      <c r="D35" s="32"/>
      <c r="E35" s="38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63"/>
      <c r="AN35" s="63"/>
      <c r="AO35" s="63"/>
      <c r="AP35" s="63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</row>
    <row r="36" spans="1:53" x14ac:dyDescent="0.35">
      <c r="A36" s="32"/>
      <c r="B36" s="32"/>
      <c r="C36" s="32"/>
      <c r="D36" s="32"/>
      <c r="E36" s="38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63"/>
      <c r="AN36" s="63"/>
      <c r="AO36" s="63"/>
      <c r="AP36" s="63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</row>
    <row r="37" spans="1:53" x14ac:dyDescent="0.35">
      <c r="A37" s="32"/>
      <c r="B37" s="32"/>
      <c r="C37" s="32"/>
      <c r="D37" s="32"/>
      <c r="E37" s="38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63"/>
      <c r="AN37" s="63"/>
      <c r="AO37" s="63"/>
      <c r="AP37" s="63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:53" x14ac:dyDescent="0.35">
      <c r="A38" s="32"/>
      <c r="B38" s="32"/>
      <c r="C38" s="32"/>
      <c r="D38" s="32"/>
      <c r="E38" s="38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63"/>
      <c r="AN38" s="63"/>
      <c r="AO38" s="63"/>
      <c r="AP38" s="63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3" x14ac:dyDescent="0.35">
      <c r="A39" s="32"/>
      <c r="B39" s="32"/>
      <c r="C39" s="32"/>
      <c r="D39" s="32"/>
      <c r="E39" s="38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63"/>
      <c r="AN39" s="63"/>
      <c r="AO39" s="63"/>
      <c r="AP39" s="63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1:53" x14ac:dyDescent="0.35">
      <c r="A40" s="32"/>
      <c r="B40" s="32"/>
      <c r="C40" s="32"/>
      <c r="D40" s="32"/>
      <c r="E40" s="38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63"/>
      <c r="AN40" s="63"/>
      <c r="AO40" s="63"/>
      <c r="AP40" s="63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</row>
    <row r="41" spans="1:53" x14ac:dyDescent="0.35">
      <c r="A41" s="32"/>
      <c r="B41" s="32"/>
      <c r="C41" s="32"/>
      <c r="D41" s="32"/>
      <c r="E41" s="38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63"/>
      <c r="AN41" s="63"/>
      <c r="AO41" s="63"/>
      <c r="AP41" s="63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</row>
    <row r="42" spans="1:53" x14ac:dyDescent="0.35">
      <c r="A42" s="32"/>
      <c r="B42" s="32"/>
      <c r="C42" s="32"/>
      <c r="D42" s="32"/>
      <c r="E42" s="38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63"/>
      <c r="AN42" s="63"/>
      <c r="AO42" s="63"/>
      <c r="AP42" s="63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3" x14ac:dyDescent="0.35">
      <c r="A43" s="32"/>
      <c r="B43" s="32"/>
      <c r="C43" s="32"/>
      <c r="D43" s="32"/>
      <c r="E43" s="38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63"/>
      <c r="AN43" s="63"/>
      <c r="AO43" s="63"/>
      <c r="AP43" s="63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</row>
    <row r="44" spans="1:53" x14ac:dyDescent="0.35">
      <c r="A44" s="32"/>
      <c r="B44" s="32"/>
      <c r="C44" s="32"/>
      <c r="D44" s="32"/>
      <c r="E44" s="38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63"/>
      <c r="AN44" s="63"/>
      <c r="AO44" s="63"/>
      <c r="AP44" s="63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</row>
    <row r="45" spans="1:53" x14ac:dyDescent="0.35">
      <c r="A45" s="32"/>
      <c r="B45" s="32"/>
      <c r="C45" s="32"/>
      <c r="D45" s="32"/>
      <c r="E45" s="38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63"/>
      <c r="AN45" s="63"/>
      <c r="AO45" s="63"/>
      <c r="AP45" s="63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46" spans="1:53" x14ac:dyDescent="0.35">
      <c r="A46" s="32"/>
      <c r="B46" s="32"/>
      <c r="C46" s="32"/>
      <c r="D46" s="32"/>
      <c r="E46" s="38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63"/>
      <c r="AN46" s="63"/>
      <c r="AO46" s="63"/>
      <c r="AP46" s="63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</row>
  </sheetData>
  <mergeCells count="19">
    <mergeCell ref="B6:C6"/>
    <mergeCell ref="F6:AJ6"/>
    <mergeCell ref="AN6:AQ7"/>
    <mergeCell ref="AQ8:AR8"/>
    <mergeCell ref="AK3:AK5"/>
    <mergeCell ref="AL3:AL5"/>
    <mergeCell ref="B4:C4"/>
    <mergeCell ref="AM4:AN4"/>
    <mergeCell ref="B5:C5"/>
    <mergeCell ref="AM5:AN5"/>
    <mergeCell ref="B1:C1"/>
    <mergeCell ref="D1:E1"/>
    <mergeCell ref="D2:E2"/>
    <mergeCell ref="F2:AJ2"/>
    <mergeCell ref="B3:C3"/>
    <mergeCell ref="F3:J3"/>
    <mergeCell ref="M3:Q3"/>
    <mergeCell ref="T3:X3"/>
    <mergeCell ref="AA3:AJ3"/>
  </mergeCells>
  <conditionalFormatting sqref="F9:AJ17">
    <cfRule type="containsBlanks" dxfId="13" priority="1">
      <formula>LEN(TRIM(F9))=0</formula>
    </cfRule>
    <cfRule type="expression" dxfId="12" priority="3">
      <formula>SI+$F$7:$AJ$7=6</formula>
    </cfRule>
  </conditionalFormatting>
  <conditionalFormatting sqref="F7">
    <cfRule type="cellIs" dxfId="11" priority="7" operator="equal">
      <formula>6</formula>
    </cfRule>
    <cfRule type="cellIs" dxfId="10" priority="9" operator="equal">
      <formula>"6;7"</formula>
    </cfRule>
  </conditionalFormatting>
  <conditionalFormatting sqref="L19">
    <cfRule type="containsText" dxfId="9" priority="8" operator="containsText" text="6;7">
      <formula>NOT(ISERROR(SEARCH("6;7",L19)))</formula>
    </cfRule>
  </conditionalFormatting>
  <conditionalFormatting sqref="G7:AJ7">
    <cfRule type="cellIs" dxfId="8" priority="5" operator="equal">
      <formula>6</formula>
    </cfRule>
    <cfRule type="cellIs" priority="6" operator="equal">
      <formula>"6;7"</formula>
    </cfRule>
  </conditionalFormatting>
  <conditionalFormatting sqref="F7:AJ7">
    <cfRule type="cellIs" dxfId="7" priority="4" operator="equal">
      <formula>7</formula>
    </cfRule>
  </conditionalFormatting>
  <conditionalFormatting sqref="F8">
    <cfRule type="expression" priority="2">
      <formula>$F$7:$AJ$7=6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Drop Down 1">
              <controlPr defaultSize="0" autoLine="0" autoPict="0">
                <anchor moveWithCells="1">
                  <from>
                    <xdr:col>1</xdr:col>
                    <xdr:colOff>654050</xdr:colOff>
                    <xdr:row>1</xdr:row>
                    <xdr:rowOff>50800</xdr:rowOff>
                  </from>
                  <to>
                    <xdr:col>2</xdr:col>
                    <xdr:colOff>552450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Drop Down 2">
              <controlPr defaultSize="0" autoLine="0" autoPict="0">
                <anchor moveWithCells="1">
                  <from>
                    <xdr:col>3</xdr:col>
                    <xdr:colOff>641350</xdr:colOff>
                    <xdr:row>1</xdr:row>
                    <xdr:rowOff>31750</xdr:rowOff>
                  </from>
                  <to>
                    <xdr:col>4</xdr:col>
                    <xdr:colOff>615950</xdr:colOff>
                    <xdr:row>1</xdr:row>
                    <xdr:rowOff>355600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E636CBB6-B2A6-4DF9-BF1A-3E6C13240AB9}">
          <x14:formula1>
            <xm:f>'CHAMPS NECESSAIRES'!$D$5:$G$5</xm:f>
          </x14:formula1>
          <xm:sqref>D9:D1048576</xm:sqref>
        </x14:dataValidation>
        <x14:dataValidation type="list" allowBlank="1" showInputMessage="1" showErrorMessage="1" xr:uid="{D4272B87-315E-4D81-91B7-B46CC606C9ED}">
          <x14:formula1>
            <xm:f>'CHAMPS NECESSAIRES'!$D$6:$F$6</xm:f>
          </x14:formula1>
          <xm:sqref>E9:E17</xm:sqref>
        </x14:dataValidation>
        <x14:dataValidation type="time" allowBlank="1" showInputMessage="1" showErrorMessage="1" xr:uid="{5651D22D-93E4-4152-8C84-D1D2D81FDC47}">
          <x14:formula1>
            <xm:f>0</xm:f>
          </x14:formula1>
          <x14:formula2>
            <xm:f>'CHAMPS NECESSAIRES'!XED6</xm:f>
          </x14:formula2>
          <xm:sqref>F9:AJ17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2BCD6-10D3-4AA4-A561-F76C8CA9CBCB}">
  <dimension ref="A1:BA46"/>
  <sheetViews>
    <sheetView zoomScale="76" zoomScaleNormal="83" workbookViewId="0">
      <selection activeCell="AH21" sqref="AH21"/>
    </sheetView>
  </sheetViews>
  <sheetFormatPr baseColWidth="10" defaultColWidth="11.453125" defaultRowHeight="14.5" x14ac:dyDescent="0.35"/>
  <cols>
    <col min="2" max="2" width="16.54296875" customWidth="1"/>
    <col min="3" max="3" width="16.81640625" customWidth="1"/>
    <col min="4" max="4" width="17.7265625" customWidth="1"/>
    <col min="5" max="5" width="18.26953125" style="47" customWidth="1"/>
    <col min="6" max="23" width="4.7265625" style="1" customWidth="1"/>
    <col min="24" max="36" width="4.7265625" customWidth="1"/>
    <col min="37" max="38" width="11.453125" hidden="1" customWidth="1"/>
    <col min="39" max="39" width="11" style="21" customWidth="1"/>
    <col min="40" max="40" width="11.453125" style="21"/>
    <col min="41" max="41" width="11.453125" style="21" hidden="1" customWidth="1"/>
    <col min="42" max="42" width="9.08984375" style="21" customWidth="1"/>
    <col min="43" max="43" width="6.1796875" customWidth="1"/>
    <col min="44" max="44" width="13.453125" bestFit="1" customWidth="1"/>
  </cols>
  <sheetData>
    <row r="1" spans="1:53" ht="15" thickBot="1" x14ac:dyDescent="0.4">
      <c r="A1" s="32"/>
      <c r="B1" s="164" t="s">
        <v>104</v>
      </c>
      <c r="C1" s="165"/>
      <c r="D1" s="165" t="s">
        <v>105</v>
      </c>
      <c r="E1" s="166"/>
      <c r="F1" s="54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7"/>
      <c r="AL1" s="57"/>
      <c r="AM1" s="58"/>
      <c r="AN1" s="58"/>
      <c r="AO1" s="58"/>
      <c r="AP1" s="58"/>
      <c r="AQ1" s="57"/>
      <c r="AR1" s="57"/>
      <c r="AS1" s="32"/>
      <c r="AT1" s="32"/>
      <c r="AU1" s="32"/>
      <c r="AV1" s="32"/>
      <c r="AW1" s="32"/>
      <c r="AX1" s="32"/>
      <c r="AY1" s="32"/>
      <c r="AZ1" s="32"/>
      <c r="BA1" s="32"/>
    </row>
    <row r="2" spans="1:53" ht="30.75" customHeight="1" thickBot="1" x14ac:dyDescent="0.6">
      <c r="A2" s="32"/>
      <c r="B2" s="97">
        <v>12</v>
      </c>
      <c r="C2" s="96">
        <v>2</v>
      </c>
      <c r="D2" s="167">
        <v>2</v>
      </c>
      <c r="E2" s="168"/>
      <c r="F2" s="169" t="s">
        <v>95</v>
      </c>
      <c r="G2" s="170"/>
      <c r="H2" s="170"/>
      <c r="I2" s="170"/>
      <c r="J2" s="170"/>
      <c r="K2" s="170"/>
      <c r="L2" s="170"/>
      <c r="M2" s="170"/>
      <c r="N2" s="170"/>
      <c r="O2" s="170"/>
      <c r="P2" s="170"/>
      <c r="Q2" s="170"/>
      <c r="R2" s="170"/>
      <c r="S2" s="170"/>
      <c r="T2" s="170"/>
      <c r="U2" s="170"/>
      <c r="V2" s="170"/>
      <c r="W2" s="170"/>
      <c r="X2" s="170"/>
      <c r="Y2" s="170"/>
      <c r="Z2" s="170"/>
      <c r="AA2" s="170"/>
      <c r="AB2" s="170"/>
      <c r="AC2" s="170"/>
      <c r="AD2" s="170"/>
      <c r="AE2" s="170"/>
      <c r="AF2" s="170"/>
      <c r="AG2" s="170"/>
      <c r="AH2" s="170"/>
      <c r="AI2" s="170"/>
      <c r="AJ2" s="170"/>
      <c r="AK2" s="59"/>
      <c r="AL2" s="59"/>
      <c r="AM2" s="60"/>
      <c r="AN2" s="60"/>
      <c r="AO2" s="60"/>
      <c r="AP2" s="60"/>
      <c r="AQ2" s="59"/>
      <c r="AR2" s="59"/>
      <c r="AS2" s="32"/>
      <c r="AT2" s="32"/>
      <c r="AU2" s="32"/>
      <c r="AV2" s="32"/>
      <c r="AW2" s="32"/>
      <c r="AX2" s="32"/>
      <c r="AY2" s="32"/>
      <c r="AZ2" s="32"/>
      <c r="BA2" s="32"/>
    </row>
    <row r="3" spans="1:53" ht="15" thickBot="1" x14ac:dyDescent="0.4">
      <c r="A3" s="32"/>
      <c r="B3" s="171" t="s">
        <v>96</v>
      </c>
      <c r="C3" s="172"/>
      <c r="D3" s="8">
        <f>'CHAMPS NECESSAIRES'!D7</f>
        <v>0.05</v>
      </c>
      <c r="E3" s="100"/>
      <c r="F3" s="173"/>
      <c r="G3" s="174"/>
      <c r="H3" s="174"/>
      <c r="I3" s="174"/>
      <c r="J3" s="174"/>
      <c r="K3" s="102"/>
      <c r="L3" s="102"/>
      <c r="M3" s="174"/>
      <c r="N3" s="174"/>
      <c r="O3" s="174"/>
      <c r="P3" s="174"/>
      <c r="Q3" s="174"/>
      <c r="R3" s="102"/>
      <c r="S3" s="102"/>
      <c r="T3" s="174"/>
      <c r="U3" s="174"/>
      <c r="V3" s="174"/>
      <c r="W3" s="174"/>
      <c r="X3" s="174"/>
      <c r="Y3" s="102"/>
      <c r="Z3" s="102"/>
      <c r="AA3" s="175"/>
      <c r="AB3" s="175"/>
      <c r="AC3" s="175"/>
      <c r="AD3" s="175"/>
      <c r="AE3" s="175"/>
      <c r="AF3" s="175"/>
      <c r="AG3" s="175"/>
      <c r="AH3" s="175"/>
      <c r="AI3" s="175"/>
      <c r="AJ3" s="176"/>
      <c r="AK3" s="186" t="s">
        <v>75</v>
      </c>
      <c r="AL3" s="187"/>
      <c r="AM3" s="61"/>
      <c r="AN3" s="61"/>
      <c r="AO3" s="61"/>
      <c r="AP3" s="61"/>
      <c r="AQ3" s="33"/>
      <c r="AR3" s="33"/>
      <c r="AS3" s="32"/>
      <c r="AT3" s="32"/>
      <c r="AU3" s="32"/>
      <c r="AV3" s="32"/>
      <c r="AW3" s="32"/>
      <c r="AX3" s="32"/>
      <c r="AY3" s="32"/>
      <c r="AZ3" s="32"/>
      <c r="BA3" s="32"/>
    </row>
    <row r="4" spans="1:53" ht="15" thickBot="1" x14ac:dyDescent="0.4">
      <c r="A4" s="32"/>
      <c r="B4" s="188" t="s">
        <v>65</v>
      </c>
      <c r="C4" s="189"/>
      <c r="D4" s="9">
        <f>AVERAGE(F4:AJ4)</f>
        <v>6.096774193548387</v>
      </c>
      <c r="E4" s="46"/>
      <c r="F4" s="11">
        <f t="shared" ref="F4:AJ4" si="0">COUNTIF(F9:F17,"&gt;0")</f>
        <v>9</v>
      </c>
      <c r="G4" s="6">
        <f t="shared" si="0"/>
        <v>0</v>
      </c>
      <c r="H4" s="6">
        <f t="shared" si="0"/>
        <v>0</v>
      </c>
      <c r="I4" s="6">
        <f t="shared" si="0"/>
        <v>9</v>
      </c>
      <c r="J4" s="6">
        <f t="shared" si="0"/>
        <v>9</v>
      </c>
      <c r="K4" s="6">
        <f t="shared" si="0"/>
        <v>9</v>
      </c>
      <c r="L4" s="84">
        <f t="shared" si="0"/>
        <v>9</v>
      </c>
      <c r="M4" s="84">
        <f t="shared" si="0"/>
        <v>9</v>
      </c>
      <c r="N4" s="6">
        <f t="shared" si="0"/>
        <v>0</v>
      </c>
      <c r="O4" s="6">
        <f t="shared" si="0"/>
        <v>0</v>
      </c>
      <c r="P4" s="6">
        <f t="shared" si="0"/>
        <v>9</v>
      </c>
      <c r="Q4" s="84">
        <f t="shared" si="0"/>
        <v>9</v>
      </c>
      <c r="R4" s="6">
        <f t="shared" si="0"/>
        <v>9</v>
      </c>
      <c r="S4" s="84">
        <f t="shared" si="0"/>
        <v>9</v>
      </c>
      <c r="T4" s="84">
        <f t="shared" si="0"/>
        <v>9</v>
      </c>
      <c r="U4" s="6">
        <f t="shared" si="0"/>
        <v>0</v>
      </c>
      <c r="V4" s="6">
        <f t="shared" si="0"/>
        <v>0</v>
      </c>
      <c r="W4" s="6">
        <f t="shared" si="0"/>
        <v>9</v>
      </c>
      <c r="X4" s="84">
        <f t="shared" si="0"/>
        <v>9</v>
      </c>
      <c r="Y4" s="6">
        <f t="shared" si="0"/>
        <v>9</v>
      </c>
      <c r="Z4" s="6">
        <f t="shared" si="0"/>
        <v>9</v>
      </c>
      <c r="AA4" s="6">
        <f t="shared" si="0"/>
        <v>9</v>
      </c>
      <c r="AB4" s="6">
        <f t="shared" si="0"/>
        <v>0</v>
      </c>
      <c r="AC4" s="6">
        <f t="shared" si="0"/>
        <v>0</v>
      </c>
      <c r="AD4" s="6">
        <f t="shared" si="0"/>
        <v>9</v>
      </c>
      <c r="AE4" s="6">
        <f t="shared" si="0"/>
        <v>9</v>
      </c>
      <c r="AF4" s="6">
        <f t="shared" si="0"/>
        <v>9</v>
      </c>
      <c r="AG4" s="6">
        <f t="shared" si="0"/>
        <v>9</v>
      </c>
      <c r="AH4" s="6">
        <f t="shared" si="0"/>
        <v>9</v>
      </c>
      <c r="AI4" s="6">
        <f t="shared" si="0"/>
        <v>0</v>
      </c>
      <c r="AJ4" s="7">
        <f t="shared" si="0"/>
        <v>0</v>
      </c>
      <c r="AK4" s="186"/>
      <c r="AL4" s="187"/>
      <c r="AM4" s="190" t="s">
        <v>94</v>
      </c>
      <c r="AN4" s="190"/>
      <c r="AO4" s="22"/>
      <c r="AP4" s="61"/>
      <c r="AQ4" s="33"/>
      <c r="AR4" s="33"/>
      <c r="AS4" s="32"/>
      <c r="AT4" s="32"/>
      <c r="AU4" s="32"/>
      <c r="AV4" s="32"/>
      <c r="AW4" s="32"/>
      <c r="AX4" s="32"/>
      <c r="AY4" s="32"/>
      <c r="AZ4" s="32"/>
      <c r="BA4" s="32"/>
    </row>
    <row r="5" spans="1:53" ht="15" thickBot="1" x14ac:dyDescent="0.4">
      <c r="A5" s="32"/>
      <c r="B5" s="191" t="s">
        <v>76</v>
      </c>
      <c r="C5" s="192"/>
      <c r="D5" s="10">
        <f>AVERAGE(F5:AJ5)</f>
        <v>1.524193548387097</v>
      </c>
      <c r="E5" s="46"/>
      <c r="F5" s="12">
        <f t="shared" ref="F5:AJ5" si="1">SUM(F9:F17)</f>
        <v>2.2500000000000004</v>
      </c>
      <c r="G5" s="13">
        <f t="shared" si="1"/>
        <v>0</v>
      </c>
      <c r="H5" s="13">
        <f t="shared" si="1"/>
        <v>0</v>
      </c>
      <c r="I5" s="13">
        <f t="shared" si="1"/>
        <v>2.2500000000000004</v>
      </c>
      <c r="J5" s="13">
        <f t="shared" si="1"/>
        <v>2.2500000000000004</v>
      </c>
      <c r="K5" s="13">
        <f t="shared" si="1"/>
        <v>2.2500000000000004</v>
      </c>
      <c r="L5" s="13">
        <f t="shared" si="1"/>
        <v>2.2500000000000004</v>
      </c>
      <c r="M5" s="13">
        <f t="shared" si="1"/>
        <v>2.2500000000000004</v>
      </c>
      <c r="N5" s="13">
        <f t="shared" si="1"/>
        <v>0</v>
      </c>
      <c r="O5" s="13">
        <f t="shared" si="1"/>
        <v>0</v>
      </c>
      <c r="P5" s="13">
        <f t="shared" si="1"/>
        <v>2.2500000000000004</v>
      </c>
      <c r="Q5" s="13">
        <f t="shared" si="1"/>
        <v>2.2500000000000004</v>
      </c>
      <c r="R5" s="13">
        <f t="shared" si="1"/>
        <v>2.2500000000000004</v>
      </c>
      <c r="S5" s="13">
        <f t="shared" si="1"/>
        <v>2.2500000000000004</v>
      </c>
      <c r="T5" s="13">
        <f t="shared" si="1"/>
        <v>2.2500000000000004</v>
      </c>
      <c r="U5" s="13">
        <f t="shared" si="1"/>
        <v>0</v>
      </c>
      <c r="V5" s="13">
        <f t="shared" si="1"/>
        <v>0</v>
      </c>
      <c r="W5" s="13">
        <f t="shared" si="1"/>
        <v>2.2500000000000004</v>
      </c>
      <c r="X5" s="13">
        <f t="shared" si="1"/>
        <v>2.2500000000000004</v>
      </c>
      <c r="Y5" s="13">
        <f t="shared" si="1"/>
        <v>2.2500000000000004</v>
      </c>
      <c r="Z5" s="13">
        <f t="shared" si="1"/>
        <v>2.2500000000000004</v>
      </c>
      <c r="AA5" s="13">
        <f t="shared" si="1"/>
        <v>2.2500000000000004</v>
      </c>
      <c r="AB5" s="13">
        <f t="shared" si="1"/>
        <v>0</v>
      </c>
      <c r="AC5" s="13">
        <f t="shared" si="1"/>
        <v>0</v>
      </c>
      <c r="AD5" s="13">
        <f t="shared" si="1"/>
        <v>2.2500000000000004</v>
      </c>
      <c r="AE5" s="13">
        <f t="shared" si="1"/>
        <v>2.2500000000000004</v>
      </c>
      <c r="AF5" s="13">
        <f t="shared" si="1"/>
        <v>2.2500000000000004</v>
      </c>
      <c r="AG5" s="13">
        <f t="shared" si="1"/>
        <v>2.2500000000000004</v>
      </c>
      <c r="AH5" s="13">
        <f t="shared" si="1"/>
        <v>2.2500000000000004</v>
      </c>
      <c r="AI5" s="13">
        <f t="shared" si="1"/>
        <v>0</v>
      </c>
      <c r="AJ5" s="14">
        <f t="shared" si="1"/>
        <v>0</v>
      </c>
      <c r="AK5" s="186"/>
      <c r="AL5" s="187"/>
      <c r="AM5" s="193" t="s">
        <v>94</v>
      </c>
      <c r="AN5" s="193"/>
      <c r="AO5" s="22"/>
      <c r="AP5" s="61"/>
      <c r="AQ5" s="33"/>
      <c r="AR5" s="33"/>
      <c r="AS5" s="32"/>
      <c r="AT5" s="32"/>
      <c r="AU5" s="32"/>
      <c r="AV5" s="32"/>
      <c r="AW5" s="32"/>
      <c r="AX5" s="32"/>
      <c r="AY5" s="32"/>
      <c r="AZ5" s="32"/>
      <c r="BA5" s="32"/>
    </row>
    <row r="6" spans="1:53" ht="46" customHeight="1" thickBot="1" x14ac:dyDescent="0.4">
      <c r="A6" s="33"/>
      <c r="B6" s="177" t="s">
        <v>87</v>
      </c>
      <c r="C6" s="178"/>
      <c r="D6" s="48" t="s">
        <v>88</v>
      </c>
      <c r="E6" s="98" t="s">
        <v>89</v>
      </c>
      <c r="F6" s="179" t="s">
        <v>90</v>
      </c>
      <c r="G6" s="180"/>
      <c r="H6" s="180"/>
      <c r="I6" s="180"/>
      <c r="J6" s="180"/>
      <c r="K6" s="180"/>
      <c r="L6" s="180"/>
      <c r="M6" s="180"/>
      <c r="N6" s="180"/>
      <c r="O6" s="180"/>
      <c r="P6" s="180"/>
      <c r="Q6" s="180"/>
      <c r="R6" s="180"/>
      <c r="S6" s="180"/>
      <c r="T6" s="180"/>
      <c r="U6" s="180"/>
      <c r="V6" s="180"/>
      <c r="W6" s="180"/>
      <c r="X6" s="180"/>
      <c r="Y6" s="180"/>
      <c r="Z6" s="180"/>
      <c r="AA6" s="180"/>
      <c r="AB6" s="180"/>
      <c r="AC6" s="180"/>
      <c r="AD6" s="180"/>
      <c r="AE6" s="180"/>
      <c r="AF6" s="180"/>
      <c r="AG6" s="180"/>
      <c r="AH6" s="180"/>
      <c r="AI6" s="180"/>
      <c r="AJ6" s="181"/>
      <c r="AK6" s="99"/>
      <c r="AL6" s="100"/>
      <c r="AM6" s="22"/>
      <c r="AN6" s="182" t="s">
        <v>103</v>
      </c>
      <c r="AO6" s="182"/>
      <c r="AP6" s="182"/>
      <c r="AQ6" s="182"/>
      <c r="AR6" s="33"/>
      <c r="AS6" s="32"/>
      <c r="AT6" s="32"/>
      <c r="AU6" s="32"/>
      <c r="AV6" s="32"/>
      <c r="AW6" s="32"/>
      <c r="AX6" s="32"/>
      <c r="AY6" s="32"/>
      <c r="AZ6" s="32"/>
      <c r="BA6" s="32"/>
    </row>
    <row r="7" spans="1:53" ht="15.5" customHeight="1" thickBot="1" x14ac:dyDescent="0.4">
      <c r="A7" s="32"/>
      <c r="B7" s="98"/>
      <c r="C7" s="85"/>
      <c r="D7" s="48"/>
      <c r="E7" s="98"/>
      <c r="F7" s="86">
        <f>WEEKDAY(F8)</f>
        <v>5</v>
      </c>
      <c r="G7" s="86">
        <f t="shared" ref="G7:AJ7" si="2">WEEKDAY(G8)</f>
        <v>6</v>
      </c>
      <c r="H7" s="86">
        <f t="shared" si="2"/>
        <v>7</v>
      </c>
      <c r="I7" s="86">
        <f t="shared" si="2"/>
        <v>1</v>
      </c>
      <c r="J7" s="86">
        <f t="shared" si="2"/>
        <v>2</v>
      </c>
      <c r="K7" s="86">
        <f t="shared" si="2"/>
        <v>3</v>
      </c>
      <c r="L7" s="86">
        <f t="shared" si="2"/>
        <v>4</v>
      </c>
      <c r="M7" s="86">
        <f t="shared" si="2"/>
        <v>5</v>
      </c>
      <c r="N7" s="86">
        <f t="shared" si="2"/>
        <v>6</v>
      </c>
      <c r="O7" s="86">
        <f t="shared" si="2"/>
        <v>7</v>
      </c>
      <c r="P7" s="86">
        <f t="shared" si="2"/>
        <v>1</v>
      </c>
      <c r="Q7" s="86">
        <f t="shared" si="2"/>
        <v>2</v>
      </c>
      <c r="R7" s="86">
        <f t="shared" si="2"/>
        <v>3</v>
      </c>
      <c r="S7" s="86">
        <f t="shared" si="2"/>
        <v>4</v>
      </c>
      <c r="T7" s="86">
        <f t="shared" si="2"/>
        <v>5</v>
      </c>
      <c r="U7" s="86">
        <f t="shared" si="2"/>
        <v>6</v>
      </c>
      <c r="V7" s="86">
        <f t="shared" si="2"/>
        <v>7</v>
      </c>
      <c r="W7" s="86">
        <f t="shared" si="2"/>
        <v>1</v>
      </c>
      <c r="X7" s="86">
        <f t="shared" si="2"/>
        <v>2</v>
      </c>
      <c r="Y7" s="86">
        <f t="shared" si="2"/>
        <v>3</v>
      </c>
      <c r="Z7" s="86">
        <f t="shared" si="2"/>
        <v>4</v>
      </c>
      <c r="AA7" s="86">
        <f t="shared" si="2"/>
        <v>5</v>
      </c>
      <c r="AB7" s="86">
        <f t="shared" si="2"/>
        <v>6</v>
      </c>
      <c r="AC7" s="86">
        <f t="shared" si="2"/>
        <v>7</v>
      </c>
      <c r="AD7" s="86">
        <f t="shared" si="2"/>
        <v>1</v>
      </c>
      <c r="AE7" s="86">
        <f t="shared" si="2"/>
        <v>2</v>
      </c>
      <c r="AF7" s="86">
        <f t="shared" si="2"/>
        <v>3</v>
      </c>
      <c r="AG7" s="86">
        <f t="shared" si="2"/>
        <v>4</v>
      </c>
      <c r="AH7" s="86">
        <f t="shared" si="2"/>
        <v>5</v>
      </c>
      <c r="AI7" s="86">
        <f t="shared" si="2"/>
        <v>6</v>
      </c>
      <c r="AJ7" s="86">
        <f t="shared" si="2"/>
        <v>7</v>
      </c>
      <c r="AK7" s="99"/>
      <c r="AL7" s="100"/>
      <c r="AM7" s="22"/>
      <c r="AN7" s="183"/>
      <c r="AO7" s="183"/>
      <c r="AP7" s="183"/>
      <c r="AQ7" s="183"/>
      <c r="AR7" s="33"/>
      <c r="AS7" s="32"/>
      <c r="AT7" s="32"/>
      <c r="AU7" s="32"/>
      <c r="AV7" s="32"/>
      <c r="AW7" s="32"/>
      <c r="AX7" s="32"/>
      <c r="AY7" s="32"/>
      <c r="AZ7" s="32"/>
      <c r="BA7" s="32"/>
    </row>
    <row r="8" spans="1:53" ht="51" customHeight="1" thickBot="1" x14ac:dyDescent="0.4">
      <c r="A8" s="32"/>
      <c r="B8" s="50" t="s">
        <v>77</v>
      </c>
      <c r="C8" s="49" t="s">
        <v>78</v>
      </c>
      <c r="D8" s="50" t="s">
        <v>79</v>
      </c>
      <c r="E8" s="53" t="s">
        <v>80</v>
      </c>
      <c r="F8" s="93">
        <f>DATE($C$2+2020,$B$2,1)</f>
        <v>44896</v>
      </c>
      <c r="G8" s="93">
        <f>DATE($C$2+2020,$B$2,2)</f>
        <v>44897</v>
      </c>
      <c r="H8" s="93">
        <f>DATE($C$2+2020,$B$2,3)</f>
        <v>44898</v>
      </c>
      <c r="I8" s="93">
        <f>DATE($C$2+2020,$B$2,4)</f>
        <v>44899</v>
      </c>
      <c r="J8" s="93">
        <f>DATE($C$2+2020,$B$2,5)</f>
        <v>44900</v>
      </c>
      <c r="K8" s="93">
        <f>DATE($C$2+2020,$B$2,6)</f>
        <v>44901</v>
      </c>
      <c r="L8" s="93">
        <f>DATE($C$2+2020,$B$2,7)</f>
        <v>44902</v>
      </c>
      <c r="M8" s="93">
        <f>DATE($C$2+2020,$B$2,8)</f>
        <v>44903</v>
      </c>
      <c r="N8" s="93">
        <f>DATE($C$2+2020,$B$2,9)</f>
        <v>44904</v>
      </c>
      <c r="O8" s="93">
        <f>DATE($C$2+2020,$B$2,10)</f>
        <v>44905</v>
      </c>
      <c r="P8" s="93">
        <f>DATE($C$2+2020,$B$2,11)</f>
        <v>44906</v>
      </c>
      <c r="Q8" s="93">
        <f>DATE($C$2+2020,$B$2,12)</f>
        <v>44907</v>
      </c>
      <c r="R8" s="93">
        <f>DATE($C$2+2020,$B$2,13)</f>
        <v>44908</v>
      </c>
      <c r="S8" s="93">
        <f>DATE($C$2+2020,$B$2,14)</f>
        <v>44909</v>
      </c>
      <c r="T8" s="93">
        <f>DATE($C$2+2020,$B$2,15)</f>
        <v>44910</v>
      </c>
      <c r="U8" s="93">
        <f>DATE($C$2+2020,$B$2,16)</f>
        <v>44911</v>
      </c>
      <c r="V8" s="93">
        <f>DATE($C$2+2020,$B$2,17)</f>
        <v>44912</v>
      </c>
      <c r="W8" s="93">
        <f>DATE($C$2+2020,$B$2,18)</f>
        <v>44913</v>
      </c>
      <c r="X8" s="93">
        <f>DATE($C$2+2020,$B$2,19)</f>
        <v>44914</v>
      </c>
      <c r="Y8" s="93">
        <f>DATE($C$2+2020,$B$2,20)</f>
        <v>44915</v>
      </c>
      <c r="Z8" s="93">
        <f>DATE($C$2+2020,$B$2,21)</f>
        <v>44916</v>
      </c>
      <c r="AA8" s="93">
        <f>DATE($C$2+2020,$B$2,22)</f>
        <v>44917</v>
      </c>
      <c r="AB8" s="93">
        <f>DATE($C$2+2020,$B$2,23)</f>
        <v>44918</v>
      </c>
      <c r="AC8" s="93">
        <f>DATE($C$2+2020,$B$2,24)</f>
        <v>44919</v>
      </c>
      <c r="AD8" s="93">
        <f>DATE($C$2+2020,$B$2,25)</f>
        <v>44920</v>
      </c>
      <c r="AE8" s="93">
        <f>DATE($C$2+2020,$B$2,26)</f>
        <v>44921</v>
      </c>
      <c r="AF8" s="93">
        <f>DATE($C$2+2020,$B$2,27)</f>
        <v>44922</v>
      </c>
      <c r="AG8" s="93">
        <f>DATE($C$2+2020,$B$2,28)</f>
        <v>44923</v>
      </c>
      <c r="AH8" s="93">
        <f>DATE($C$2+2020,$B$2,29)</f>
        <v>44924</v>
      </c>
      <c r="AI8" s="93">
        <f>DATE($C$2+2020,$B$2,30)</f>
        <v>44925</v>
      </c>
      <c r="AJ8" s="93">
        <f>DATE($C$2+2020,$B$2,31)</f>
        <v>44926</v>
      </c>
      <c r="AK8" s="3"/>
      <c r="AL8" s="3"/>
      <c r="AM8" s="23" t="s">
        <v>81</v>
      </c>
      <c r="AN8" s="24" t="s">
        <v>82</v>
      </c>
      <c r="AO8" s="24"/>
      <c r="AP8" s="25" t="s">
        <v>83</v>
      </c>
      <c r="AQ8" s="184" t="s">
        <v>84</v>
      </c>
      <c r="AR8" s="185"/>
      <c r="AS8" s="32"/>
      <c r="AT8" s="32"/>
      <c r="AU8" s="32"/>
      <c r="AV8" s="32"/>
      <c r="AW8" s="32"/>
      <c r="AX8" s="32"/>
      <c r="AY8" s="32"/>
      <c r="AZ8" s="32"/>
      <c r="BA8" s="32"/>
    </row>
    <row r="9" spans="1:53" x14ac:dyDescent="0.35">
      <c r="A9" s="32"/>
      <c r="B9" s="88" t="s">
        <v>85</v>
      </c>
      <c r="C9" s="89" t="s">
        <v>85</v>
      </c>
      <c r="D9" s="88" t="s">
        <v>57</v>
      </c>
      <c r="E9" s="88" t="s">
        <v>62</v>
      </c>
      <c r="F9" s="94" cm="1">
        <f t="array" ref="F9">_xlfn.IFS(F$7=6," ",F$7=7," ",F$7=1,'CHAMPS NECESSAIRES'!$D$14,F$7=2,'CHAMPS NECESSAIRES'!$D$14,F$7=3,'CHAMPS NECESSAIRES'!$D$14,F$7=4,'CHAMPS NECESSAIRES'!$D$14,F$7=5,'CHAMPS NECESSAIRES'!$D$14)</f>
        <v>0.25000000000000006</v>
      </c>
      <c r="G9" s="94" t="str" cm="1">
        <f t="array" ref="G9">_xlfn.IFS(G$7=6," ",G$7=7," ",G$7=1,'CHAMPS NECESSAIRES'!$D$14,G$7=2,'CHAMPS NECESSAIRES'!$D$14,G$7=3,'CHAMPS NECESSAIRES'!$D$14,G$7=4,'CHAMPS NECESSAIRES'!$D$14,G$7=5,'CHAMPS NECESSAIRES'!$D$14)</f>
        <v xml:space="preserve"> </v>
      </c>
      <c r="H9" s="94" t="str" cm="1">
        <f t="array" ref="H9">_xlfn.IFS(H$7=6," ",H$7=7," ",H$7=1,'CHAMPS NECESSAIRES'!$D$14,H$7=2,'CHAMPS NECESSAIRES'!$D$14,H$7=3,'CHAMPS NECESSAIRES'!$D$14,H$7=4,'CHAMPS NECESSAIRES'!$D$14,H$7=5,'CHAMPS NECESSAIRES'!$D$14)</f>
        <v xml:space="preserve"> </v>
      </c>
      <c r="I9" s="94" cm="1">
        <f t="array" ref="I9">_xlfn.IFS(I$7=6," ",I$7=7," ",I$7=1,'CHAMPS NECESSAIRES'!$D$14,I$7=2,'CHAMPS NECESSAIRES'!$D$14,I$7=3,'CHAMPS NECESSAIRES'!$D$14,I$7=4,'CHAMPS NECESSAIRES'!$D$14,I$7=5,'CHAMPS NECESSAIRES'!$D$14)</f>
        <v>0.25000000000000006</v>
      </c>
      <c r="J9" s="94" cm="1">
        <f t="array" ref="J9">_xlfn.IFS(J$7=6," ",J$7=7," ",J$7=1,'CHAMPS NECESSAIRES'!$D$14,J$7=2,'CHAMPS NECESSAIRES'!$D$14,J$7=3,'CHAMPS NECESSAIRES'!$D$14,J$7=4,'CHAMPS NECESSAIRES'!$D$14,J$7=5,'CHAMPS NECESSAIRES'!$D$14)</f>
        <v>0.25000000000000006</v>
      </c>
      <c r="K9" s="94" cm="1">
        <f t="array" ref="K9">_xlfn.IFS(K$7=6," ",K$7=7," ",K$7=1,'CHAMPS NECESSAIRES'!$D$14,K$7=2,'CHAMPS NECESSAIRES'!$D$14,K$7=3,'CHAMPS NECESSAIRES'!$D$14,K$7=4,'CHAMPS NECESSAIRES'!$D$14,K$7=5,'CHAMPS NECESSAIRES'!$D$14)</f>
        <v>0.25000000000000006</v>
      </c>
      <c r="L9" s="94" cm="1">
        <f t="array" ref="L9">_xlfn.IFS(L$7=6," ",L$7=7," ",L$7=1,'CHAMPS NECESSAIRES'!$D$14,L$7=2,'CHAMPS NECESSAIRES'!$D$14,L$7=3,'CHAMPS NECESSAIRES'!$D$14,L$7=4,'CHAMPS NECESSAIRES'!$D$14,L$7=5,'CHAMPS NECESSAIRES'!$D$14)</f>
        <v>0.25000000000000006</v>
      </c>
      <c r="M9" s="94" cm="1">
        <f t="array" ref="M9">_xlfn.IFS(M$7=6," ",M$7=7," ",M$7=1,'CHAMPS NECESSAIRES'!$D$14,M$7=2,'CHAMPS NECESSAIRES'!$D$14,M$7=3,'CHAMPS NECESSAIRES'!$D$14,M$7=4,'CHAMPS NECESSAIRES'!$D$14,M$7=5,'CHAMPS NECESSAIRES'!$D$14)</f>
        <v>0.25000000000000006</v>
      </c>
      <c r="N9" s="94" t="str" cm="1">
        <f t="array" ref="N9">_xlfn.IFS(N$7=6," ",N$7=7," ",N$7=1,'CHAMPS NECESSAIRES'!$D$14,N$7=2,'CHAMPS NECESSAIRES'!$D$14,N$7=3,'CHAMPS NECESSAIRES'!$D$14,N$7=4,'CHAMPS NECESSAIRES'!$D$14,N$7=5,'CHAMPS NECESSAIRES'!$D$14)</f>
        <v xml:space="preserve"> </v>
      </c>
      <c r="O9" s="94" t="str" cm="1">
        <f t="array" ref="O9">_xlfn.IFS(O$7=6," ",O$7=7," ",O$7=1,'CHAMPS NECESSAIRES'!$D$14,O$7=2,'CHAMPS NECESSAIRES'!$D$14,O$7=3,'CHAMPS NECESSAIRES'!$D$14,O$7=4,'CHAMPS NECESSAIRES'!$D$14,O$7=5,'CHAMPS NECESSAIRES'!$D$14)</f>
        <v xml:space="preserve"> </v>
      </c>
      <c r="P9" s="94" cm="1">
        <f t="array" ref="P9">_xlfn.IFS(P$7=6," ",P$7=7," ",P$7=1,'CHAMPS NECESSAIRES'!$D$14,P$7=2,'CHAMPS NECESSAIRES'!$D$14,P$7=3,'CHAMPS NECESSAIRES'!$D$14,P$7=4,'CHAMPS NECESSAIRES'!$D$14,P$7=5,'CHAMPS NECESSAIRES'!$D$14)</f>
        <v>0.25000000000000006</v>
      </c>
      <c r="Q9" s="94" cm="1">
        <f t="array" ref="Q9">_xlfn.IFS(Q$7=6," ",Q$7=7," ",Q$7=1,'CHAMPS NECESSAIRES'!$D$14,Q$7=2,'CHAMPS NECESSAIRES'!$D$14,Q$7=3,'CHAMPS NECESSAIRES'!$D$14,Q$7=4,'CHAMPS NECESSAIRES'!$D$14,Q$7=5,'CHAMPS NECESSAIRES'!$D$14)</f>
        <v>0.25000000000000006</v>
      </c>
      <c r="R9" s="94" cm="1">
        <f t="array" ref="R9">_xlfn.IFS(R$7=6," ",R$7=7," ",R$7=1,'CHAMPS NECESSAIRES'!$D$14,R$7=2,'CHAMPS NECESSAIRES'!$D$14,R$7=3,'CHAMPS NECESSAIRES'!$D$14,R$7=4,'CHAMPS NECESSAIRES'!$D$14,R$7=5,'CHAMPS NECESSAIRES'!$D$14)</f>
        <v>0.25000000000000006</v>
      </c>
      <c r="S9" s="94" cm="1">
        <f t="array" ref="S9">_xlfn.IFS(S$7=6," ",S$7=7," ",S$7=1,'CHAMPS NECESSAIRES'!$D$14,S$7=2,'CHAMPS NECESSAIRES'!$D$14,S$7=3,'CHAMPS NECESSAIRES'!$D$14,S$7=4,'CHAMPS NECESSAIRES'!$D$14,S$7=5,'CHAMPS NECESSAIRES'!$D$14)</f>
        <v>0.25000000000000006</v>
      </c>
      <c r="T9" s="94" cm="1">
        <f t="array" ref="T9">_xlfn.IFS(T$7=6," ",T$7=7," ",T$7=1,'CHAMPS NECESSAIRES'!$D$14,T$7=2,'CHAMPS NECESSAIRES'!$D$14,T$7=3,'CHAMPS NECESSAIRES'!$D$14,T$7=4,'CHAMPS NECESSAIRES'!$D$14,T$7=5,'CHAMPS NECESSAIRES'!$D$14)</f>
        <v>0.25000000000000006</v>
      </c>
      <c r="U9" s="94" t="str" cm="1">
        <f t="array" ref="U9">_xlfn.IFS(U$7=6," ",U$7=7," ",U$7=1,'CHAMPS NECESSAIRES'!$D$14,U$7=2,'CHAMPS NECESSAIRES'!$D$14,U$7=3,'CHAMPS NECESSAIRES'!$D$14,U$7=4,'CHAMPS NECESSAIRES'!$D$14,U$7=5,'CHAMPS NECESSAIRES'!$D$14)</f>
        <v xml:space="preserve"> </v>
      </c>
      <c r="V9" s="94" t="str" cm="1">
        <f t="array" ref="V9">_xlfn.IFS(V$7=6," ",V$7=7," ",V$7=1,'CHAMPS NECESSAIRES'!$D$14,V$7=2,'CHAMPS NECESSAIRES'!$D$14,V$7=3,'CHAMPS NECESSAIRES'!$D$14,V$7=4,'CHAMPS NECESSAIRES'!$D$14,V$7=5,'CHAMPS NECESSAIRES'!$D$14)</f>
        <v xml:space="preserve"> </v>
      </c>
      <c r="W9" s="94" cm="1">
        <f t="array" ref="W9">_xlfn.IFS(W$7=6," ",W$7=7," ",W$7=1,'CHAMPS NECESSAIRES'!$D$14,W$7=2,'CHAMPS NECESSAIRES'!$D$14,W$7=3,'CHAMPS NECESSAIRES'!$D$14,W$7=4,'CHAMPS NECESSAIRES'!$D$14,W$7=5,'CHAMPS NECESSAIRES'!$D$14)</f>
        <v>0.25000000000000006</v>
      </c>
      <c r="X9" s="94" cm="1">
        <f t="array" ref="X9">_xlfn.IFS(X$7=6," ",X$7=7," ",X$7=1,'CHAMPS NECESSAIRES'!$D$14,X$7=2,'CHAMPS NECESSAIRES'!$D$14,X$7=3,'CHAMPS NECESSAIRES'!$D$14,X$7=4,'CHAMPS NECESSAIRES'!$D$14,X$7=5,'CHAMPS NECESSAIRES'!$D$14)</f>
        <v>0.25000000000000006</v>
      </c>
      <c r="Y9" s="94" cm="1">
        <f t="array" ref="Y9">_xlfn.IFS(Y$7=6," ",Y$7=7," ",Y$7=1,'CHAMPS NECESSAIRES'!$D$14,Y$7=2,'CHAMPS NECESSAIRES'!$D$14,Y$7=3,'CHAMPS NECESSAIRES'!$D$14,Y$7=4,'CHAMPS NECESSAIRES'!$D$14,Y$7=5,'CHAMPS NECESSAIRES'!$D$14)</f>
        <v>0.25000000000000006</v>
      </c>
      <c r="Z9" s="94" cm="1">
        <f t="array" ref="Z9">_xlfn.IFS(Z$7=6," ",Z$7=7," ",Z$7=1,'CHAMPS NECESSAIRES'!$D$14,Z$7=2,'CHAMPS NECESSAIRES'!$D$14,Z$7=3,'CHAMPS NECESSAIRES'!$D$14,Z$7=4,'CHAMPS NECESSAIRES'!$D$14,Z$7=5,'CHAMPS NECESSAIRES'!$D$14)</f>
        <v>0.25000000000000006</v>
      </c>
      <c r="AA9" s="94" cm="1">
        <f t="array" ref="AA9">_xlfn.IFS(AA$7=6," ",AA$7=7," ",AA$7=1,'CHAMPS NECESSAIRES'!$D$14,AA$7=2,'CHAMPS NECESSAIRES'!$D$14,AA$7=3,'CHAMPS NECESSAIRES'!$D$14,AA$7=4,'CHAMPS NECESSAIRES'!$D$14,AA$7=5,'CHAMPS NECESSAIRES'!$D$14)</f>
        <v>0.25000000000000006</v>
      </c>
      <c r="AB9" s="94" t="str" cm="1">
        <f t="array" ref="AB9">_xlfn.IFS(AB$7=6," ",AB$7=7," ",AB$7=1,'CHAMPS NECESSAIRES'!$D$14,AB$7=2,'CHAMPS NECESSAIRES'!$D$14,AB$7=3,'CHAMPS NECESSAIRES'!$D$14,AB$7=4,'CHAMPS NECESSAIRES'!$D$14,AB$7=5,'CHAMPS NECESSAIRES'!$D$14)</f>
        <v xml:space="preserve"> </v>
      </c>
      <c r="AC9" s="94" t="str" cm="1">
        <f t="array" ref="AC9">_xlfn.IFS(AC$7=6," ",AC$7=7," ",AC$7=1,'CHAMPS NECESSAIRES'!$D$14,AC$7=2,'CHAMPS NECESSAIRES'!$D$14,AC$7=3,'CHAMPS NECESSAIRES'!$D$14,AC$7=4,'CHAMPS NECESSAIRES'!$D$14,AC$7=5,'CHAMPS NECESSAIRES'!$D$14)</f>
        <v xml:space="preserve"> </v>
      </c>
      <c r="AD9" s="94" cm="1">
        <f t="array" ref="AD9">_xlfn.IFS(AD$7=6," ",AD$7=7," ",AD$7=1,'CHAMPS NECESSAIRES'!$D$14,AD$7=2,'CHAMPS NECESSAIRES'!$D$14,AD$7=3,'CHAMPS NECESSAIRES'!$D$14,AD$7=4,'CHAMPS NECESSAIRES'!$D$14,AD$7=5,'CHAMPS NECESSAIRES'!$D$14)</f>
        <v>0.25000000000000006</v>
      </c>
      <c r="AE9" s="94" cm="1">
        <f t="array" ref="AE9">_xlfn.IFS(AE$7=6," ",AE$7=7," ",AE$7=1,'CHAMPS NECESSAIRES'!$D$14,AE$7=2,'CHAMPS NECESSAIRES'!$D$14,AE$7=3,'CHAMPS NECESSAIRES'!$D$14,AE$7=4,'CHAMPS NECESSAIRES'!$D$14,AE$7=5,'CHAMPS NECESSAIRES'!$D$14)</f>
        <v>0.25000000000000006</v>
      </c>
      <c r="AF9" s="94" cm="1">
        <f t="array" ref="AF9">_xlfn.IFS(AF$7=6," ",AF$7=7," ",AF$7=1,'CHAMPS NECESSAIRES'!$D$14,AF$7=2,'CHAMPS NECESSAIRES'!$D$14,AF$7=3,'CHAMPS NECESSAIRES'!$D$14,AF$7=4,'CHAMPS NECESSAIRES'!$D$14,AF$7=5,'CHAMPS NECESSAIRES'!$D$14)</f>
        <v>0.25000000000000006</v>
      </c>
      <c r="AG9" s="94" cm="1">
        <f t="array" ref="AG9">_xlfn.IFS(AG$7=6," ",AG$7=7," ",AG$7=1,'CHAMPS NECESSAIRES'!$D$14,AG$7=2,'CHAMPS NECESSAIRES'!$D$14,AG$7=3,'CHAMPS NECESSAIRES'!$D$14,AG$7=4,'CHAMPS NECESSAIRES'!$D$14,AG$7=5,'CHAMPS NECESSAIRES'!$D$14)</f>
        <v>0.25000000000000006</v>
      </c>
      <c r="AH9" s="94" cm="1">
        <f t="array" ref="AH9">_xlfn.IFS(AH$7=6," ",AH$7=7," ",AH$7=1,'CHAMPS NECESSAIRES'!$D$14,AH$7=2,'CHAMPS NECESSAIRES'!$D$14,AH$7=3,'CHAMPS NECESSAIRES'!$D$14,AH$7=4,'CHAMPS NECESSAIRES'!$D$14,AH$7=5,'CHAMPS NECESSAIRES'!$D$14)</f>
        <v>0.25000000000000006</v>
      </c>
      <c r="AI9" s="94" t="str" cm="1">
        <f t="array" ref="AI9">_xlfn.IFS(AI$7=6," ",AI$7=7," ",AI$7=1,'CHAMPS NECESSAIRES'!$D$14,AI$7=2,'CHAMPS NECESSAIRES'!$D$14,AI$7=3,'CHAMPS NECESSAIRES'!$D$14,AI$7=4,'CHAMPS NECESSAIRES'!$D$14,AI$7=5,'CHAMPS NECESSAIRES'!$D$14)</f>
        <v xml:space="preserve"> </v>
      </c>
      <c r="AJ9" s="94" t="str" cm="1">
        <f t="array" ref="AJ9">_xlfn.IFS(AJ$7=6," ",AJ$7=7," ",AJ$7=1,'CHAMPS NECESSAIRES'!$D$14,AJ$7=2,'CHAMPS NECESSAIRES'!$D$14,AJ$7=3,'CHAMPS NECESSAIRES'!$D$14,AJ$7=4,'CHAMPS NECESSAIRES'!$D$14,AJ$7=5,'CHAMPS NECESSAIRES'!$D$14)</f>
        <v xml:space="preserve"> </v>
      </c>
      <c r="AK9" s="4" t="e">
        <f>(F9*24)+(G9*24)+(H9*24)+(I9*24)+(J9*24)+(M9*24)+(N9*24)+(O9*24)+(P9*24)+(Q9*24)+(T9*24)+(U9*24)+(V9*24)+(W9*24)+(X9*24)+(AA9*24)+(AB9*24)+(AC9*24)+(AD9*24)+(AJ9*24)</f>
        <v>#VALUE!</v>
      </c>
      <c r="AL9" s="5" t="e">
        <f>AK9/24</f>
        <v>#VALUE!</v>
      </c>
      <c r="AM9" s="26">
        <f>SUM(F9:AJ9)</f>
        <v>5.2500000000000009</v>
      </c>
      <c r="AN9" s="27">
        <f>AM9/4</f>
        <v>1.3125000000000002</v>
      </c>
      <c r="AO9" s="28">
        <f>AN9*24</f>
        <v>31.500000000000007</v>
      </c>
      <c r="AP9" s="72">
        <f>AO9*(1-$D$3)</f>
        <v>29.925000000000004</v>
      </c>
      <c r="AQ9" s="17">
        <f t="shared" ref="AQ9:AQ17" si="3">ROUNDDOWN(AP9,-0.5)</f>
        <v>29</v>
      </c>
      <c r="AR9" s="18" t="s">
        <v>86</v>
      </c>
      <c r="AS9" s="32"/>
      <c r="AT9" s="32"/>
      <c r="AU9" s="32"/>
      <c r="AV9" s="32"/>
      <c r="AW9" s="32"/>
      <c r="AX9" s="32"/>
      <c r="AY9" s="32"/>
      <c r="AZ9" s="32"/>
      <c r="BA9" s="32"/>
    </row>
    <row r="10" spans="1:53" x14ac:dyDescent="0.35">
      <c r="A10" s="32"/>
      <c r="B10" s="51" t="s">
        <v>85</v>
      </c>
      <c r="C10" s="15" t="s">
        <v>85</v>
      </c>
      <c r="D10" s="51" t="s">
        <v>57</v>
      </c>
      <c r="E10" s="51" t="s">
        <v>62</v>
      </c>
      <c r="F10" s="94" cm="1">
        <f t="array" ref="F10">_xlfn.IFS(F$7=6," ",F$7=7," ",F$7=1,'CHAMPS NECESSAIRES'!$D$14,F$7=2,'CHAMPS NECESSAIRES'!$D$14,F$7=3,'CHAMPS NECESSAIRES'!$D$14,F$7=4,'CHAMPS NECESSAIRES'!$D$14,F$7=5,'CHAMPS NECESSAIRES'!$D$14)</f>
        <v>0.25000000000000006</v>
      </c>
      <c r="G10" s="94" t="str" cm="1">
        <f t="array" ref="G10">_xlfn.IFS(G$7=6," ",G$7=7," ",G$7=1,'CHAMPS NECESSAIRES'!$D$14,G$7=2,'CHAMPS NECESSAIRES'!$D$14,G$7=3,'CHAMPS NECESSAIRES'!$D$14,G$7=4,'CHAMPS NECESSAIRES'!$D$14,G$7=5,'CHAMPS NECESSAIRES'!$D$14)</f>
        <v xml:space="preserve"> </v>
      </c>
      <c r="H10" s="94" t="str" cm="1">
        <f t="array" ref="H10">_xlfn.IFS(H$7=6," ",H$7=7," ",H$7=1,'CHAMPS NECESSAIRES'!$D$14,H$7=2,'CHAMPS NECESSAIRES'!$D$14,H$7=3,'CHAMPS NECESSAIRES'!$D$14,H$7=4,'CHAMPS NECESSAIRES'!$D$14,H$7=5,'CHAMPS NECESSAIRES'!$D$14)</f>
        <v xml:space="preserve"> </v>
      </c>
      <c r="I10" s="94" cm="1">
        <f t="array" ref="I10">_xlfn.IFS(I$7=6," ",I$7=7," ",I$7=1,'CHAMPS NECESSAIRES'!$D$14,I$7=2,'CHAMPS NECESSAIRES'!$D$14,I$7=3,'CHAMPS NECESSAIRES'!$D$14,I$7=4,'CHAMPS NECESSAIRES'!$D$14,I$7=5,'CHAMPS NECESSAIRES'!$D$14)</f>
        <v>0.25000000000000006</v>
      </c>
      <c r="J10" s="94" cm="1">
        <f t="array" ref="J10">_xlfn.IFS(J$7=6," ",J$7=7," ",J$7=1,'CHAMPS NECESSAIRES'!$D$14,J$7=2,'CHAMPS NECESSAIRES'!$D$14,J$7=3,'CHAMPS NECESSAIRES'!$D$14,J$7=4,'CHAMPS NECESSAIRES'!$D$14,J$7=5,'CHAMPS NECESSAIRES'!$D$14)</f>
        <v>0.25000000000000006</v>
      </c>
      <c r="K10" s="94" cm="1">
        <f t="array" ref="K10">_xlfn.IFS(K$7=6," ",K$7=7," ",K$7=1,'CHAMPS NECESSAIRES'!$D$14,K$7=2,'CHAMPS NECESSAIRES'!$D$14,K$7=3,'CHAMPS NECESSAIRES'!$D$14,K$7=4,'CHAMPS NECESSAIRES'!$D$14,K$7=5,'CHAMPS NECESSAIRES'!$D$14)</f>
        <v>0.25000000000000006</v>
      </c>
      <c r="L10" s="94" cm="1">
        <f t="array" ref="L10">_xlfn.IFS(L$7=6," ",L$7=7," ",L$7=1,'CHAMPS NECESSAIRES'!$D$14,L$7=2,'CHAMPS NECESSAIRES'!$D$14,L$7=3,'CHAMPS NECESSAIRES'!$D$14,L$7=4,'CHAMPS NECESSAIRES'!$D$14,L$7=5,'CHAMPS NECESSAIRES'!$D$14)</f>
        <v>0.25000000000000006</v>
      </c>
      <c r="M10" s="94" cm="1">
        <f t="array" ref="M10">_xlfn.IFS(M$7=6," ",M$7=7," ",M$7=1,'CHAMPS NECESSAIRES'!$D$14,M$7=2,'CHAMPS NECESSAIRES'!$D$14,M$7=3,'CHAMPS NECESSAIRES'!$D$14,M$7=4,'CHAMPS NECESSAIRES'!$D$14,M$7=5,'CHAMPS NECESSAIRES'!$D$14)</f>
        <v>0.25000000000000006</v>
      </c>
      <c r="N10" s="94" t="str" cm="1">
        <f t="array" ref="N10">_xlfn.IFS(N$7=6," ",N$7=7," ",N$7=1,'CHAMPS NECESSAIRES'!$D$14,N$7=2,'CHAMPS NECESSAIRES'!$D$14,N$7=3,'CHAMPS NECESSAIRES'!$D$14,N$7=4,'CHAMPS NECESSAIRES'!$D$14,N$7=5,'CHAMPS NECESSAIRES'!$D$14)</f>
        <v xml:space="preserve"> </v>
      </c>
      <c r="O10" s="94" t="str" cm="1">
        <f t="array" ref="O10">_xlfn.IFS(O$7=6," ",O$7=7," ",O$7=1,'CHAMPS NECESSAIRES'!$D$14,O$7=2,'CHAMPS NECESSAIRES'!$D$14,O$7=3,'CHAMPS NECESSAIRES'!$D$14,O$7=4,'CHAMPS NECESSAIRES'!$D$14,O$7=5,'CHAMPS NECESSAIRES'!$D$14)</f>
        <v xml:space="preserve"> </v>
      </c>
      <c r="P10" s="94" cm="1">
        <f t="array" ref="P10">_xlfn.IFS(P$7=6," ",P$7=7," ",P$7=1,'CHAMPS NECESSAIRES'!$D$14,P$7=2,'CHAMPS NECESSAIRES'!$D$14,P$7=3,'CHAMPS NECESSAIRES'!$D$14,P$7=4,'CHAMPS NECESSAIRES'!$D$14,P$7=5,'CHAMPS NECESSAIRES'!$D$14)</f>
        <v>0.25000000000000006</v>
      </c>
      <c r="Q10" s="94" cm="1">
        <f t="array" ref="Q10">_xlfn.IFS(Q$7=6," ",Q$7=7," ",Q$7=1,'CHAMPS NECESSAIRES'!$D$14,Q$7=2,'CHAMPS NECESSAIRES'!$D$14,Q$7=3,'CHAMPS NECESSAIRES'!$D$14,Q$7=4,'CHAMPS NECESSAIRES'!$D$14,Q$7=5,'CHAMPS NECESSAIRES'!$D$14)</f>
        <v>0.25000000000000006</v>
      </c>
      <c r="R10" s="94" cm="1">
        <f t="array" ref="R10">_xlfn.IFS(R$7=6," ",R$7=7," ",R$7=1,'CHAMPS NECESSAIRES'!$D$14,R$7=2,'CHAMPS NECESSAIRES'!$D$14,R$7=3,'CHAMPS NECESSAIRES'!$D$14,R$7=4,'CHAMPS NECESSAIRES'!$D$14,R$7=5,'CHAMPS NECESSAIRES'!$D$14)</f>
        <v>0.25000000000000006</v>
      </c>
      <c r="S10" s="94" cm="1">
        <f t="array" ref="S10">_xlfn.IFS(S$7=6," ",S$7=7," ",S$7=1,'CHAMPS NECESSAIRES'!$D$14,S$7=2,'CHAMPS NECESSAIRES'!$D$14,S$7=3,'CHAMPS NECESSAIRES'!$D$14,S$7=4,'CHAMPS NECESSAIRES'!$D$14,S$7=5,'CHAMPS NECESSAIRES'!$D$14)</f>
        <v>0.25000000000000006</v>
      </c>
      <c r="T10" s="94" cm="1">
        <f t="array" ref="T10">_xlfn.IFS(T$7=6," ",T$7=7," ",T$7=1,'CHAMPS NECESSAIRES'!$D$14,T$7=2,'CHAMPS NECESSAIRES'!$D$14,T$7=3,'CHAMPS NECESSAIRES'!$D$14,T$7=4,'CHAMPS NECESSAIRES'!$D$14,T$7=5,'CHAMPS NECESSAIRES'!$D$14)</f>
        <v>0.25000000000000006</v>
      </c>
      <c r="U10" s="94" t="str" cm="1">
        <f t="array" ref="U10">_xlfn.IFS(U$7=6," ",U$7=7," ",U$7=1,'CHAMPS NECESSAIRES'!$D$14,U$7=2,'CHAMPS NECESSAIRES'!$D$14,U$7=3,'CHAMPS NECESSAIRES'!$D$14,U$7=4,'CHAMPS NECESSAIRES'!$D$14,U$7=5,'CHAMPS NECESSAIRES'!$D$14)</f>
        <v xml:space="preserve"> </v>
      </c>
      <c r="V10" s="94" t="str" cm="1">
        <f t="array" ref="V10">_xlfn.IFS(V$7=6," ",V$7=7," ",V$7=1,'CHAMPS NECESSAIRES'!$D$14,V$7=2,'CHAMPS NECESSAIRES'!$D$14,V$7=3,'CHAMPS NECESSAIRES'!$D$14,V$7=4,'CHAMPS NECESSAIRES'!$D$14,V$7=5,'CHAMPS NECESSAIRES'!$D$14)</f>
        <v xml:space="preserve"> </v>
      </c>
      <c r="W10" s="94" cm="1">
        <f t="array" ref="W10">_xlfn.IFS(W$7=6," ",W$7=7," ",W$7=1,'CHAMPS NECESSAIRES'!$D$14,W$7=2,'CHAMPS NECESSAIRES'!$D$14,W$7=3,'CHAMPS NECESSAIRES'!$D$14,W$7=4,'CHAMPS NECESSAIRES'!$D$14,W$7=5,'CHAMPS NECESSAIRES'!$D$14)</f>
        <v>0.25000000000000006</v>
      </c>
      <c r="X10" s="94" cm="1">
        <f t="array" ref="X10">_xlfn.IFS(X$7=6," ",X$7=7," ",X$7=1,'CHAMPS NECESSAIRES'!$D$14,X$7=2,'CHAMPS NECESSAIRES'!$D$14,X$7=3,'CHAMPS NECESSAIRES'!$D$14,X$7=4,'CHAMPS NECESSAIRES'!$D$14,X$7=5,'CHAMPS NECESSAIRES'!$D$14)</f>
        <v>0.25000000000000006</v>
      </c>
      <c r="Y10" s="94" cm="1">
        <f t="array" ref="Y10">_xlfn.IFS(Y$7=6," ",Y$7=7," ",Y$7=1,'CHAMPS NECESSAIRES'!$D$14,Y$7=2,'CHAMPS NECESSAIRES'!$D$14,Y$7=3,'CHAMPS NECESSAIRES'!$D$14,Y$7=4,'CHAMPS NECESSAIRES'!$D$14,Y$7=5,'CHAMPS NECESSAIRES'!$D$14)</f>
        <v>0.25000000000000006</v>
      </c>
      <c r="Z10" s="94" cm="1">
        <f t="array" ref="Z10">_xlfn.IFS(Z$7=6," ",Z$7=7," ",Z$7=1,'CHAMPS NECESSAIRES'!$D$14,Z$7=2,'CHAMPS NECESSAIRES'!$D$14,Z$7=3,'CHAMPS NECESSAIRES'!$D$14,Z$7=4,'CHAMPS NECESSAIRES'!$D$14,Z$7=5,'CHAMPS NECESSAIRES'!$D$14)</f>
        <v>0.25000000000000006</v>
      </c>
      <c r="AA10" s="94" cm="1">
        <f t="array" ref="AA10">_xlfn.IFS(AA$7=6," ",AA$7=7," ",AA$7=1,'CHAMPS NECESSAIRES'!$D$14,AA$7=2,'CHAMPS NECESSAIRES'!$D$14,AA$7=3,'CHAMPS NECESSAIRES'!$D$14,AA$7=4,'CHAMPS NECESSAIRES'!$D$14,AA$7=5,'CHAMPS NECESSAIRES'!$D$14)</f>
        <v>0.25000000000000006</v>
      </c>
      <c r="AB10" s="94" t="str" cm="1">
        <f t="array" ref="AB10">_xlfn.IFS(AB$7=6," ",AB$7=7," ",AB$7=1,'CHAMPS NECESSAIRES'!$D$14,AB$7=2,'CHAMPS NECESSAIRES'!$D$14,AB$7=3,'CHAMPS NECESSAIRES'!$D$14,AB$7=4,'CHAMPS NECESSAIRES'!$D$14,AB$7=5,'CHAMPS NECESSAIRES'!$D$14)</f>
        <v xml:space="preserve"> </v>
      </c>
      <c r="AC10" s="94" t="str" cm="1">
        <f t="array" ref="AC10">_xlfn.IFS(AC$7=6," ",AC$7=7," ",AC$7=1,'CHAMPS NECESSAIRES'!$D$14,AC$7=2,'CHAMPS NECESSAIRES'!$D$14,AC$7=3,'CHAMPS NECESSAIRES'!$D$14,AC$7=4,'CHAMPS NECESSAIRES'!$D$14,AC$7=5,'CHAMPS NECESSAIRES'!$D$14)</f>
        <v xml:space="preserve"> </v>
      </c>
      <c r="AD10" s="94" cm="1">
        <f t="array" ref="AD10">_xlfn.IFS(AD$7=6," ",AD$7=7," ",AD$7=1,'CHAMPS NECESSAIRES'!$D$14,AD$7=2,'CHAMPS NECESSAIRES'!$D$14,AD$7=3,'CHAMPS NECESSAIRES'!$D$14,AD$7=4,'CHAMPS NECESSAIRES'!$D$14,AD$7=5,'CHAMPS NECESSAIRES'!$D$14)</f>
        <v>0.25000000000000006</v>
      </c>
      <c r="AE10" s="94" cm="1">
        <f t="array" ref="AE10">_xlfn.IFS(AE$7=6," ",AE$7=7," ",AE$7=1,'CHAMPS NECESSAIRES'!$D$14,AE$7=2,'CHAMPS NECESSAIRES'!$D$14,AE$7=3,'CHAMPS NECESSAIRES'!$D$14,AE$7=4,'CHAMPS NECESSAIRES'!$D$14,AE$7=5,'CHAMPS NECESSAIRES'!$D$14)</f>
        <v>0.25000000000000006</v>
      </c>
      <c r="AF10" s="94" cm="1">
        <f t="array" ref="AF10">_xlfn.IFS(AF$7=6," ",AF$7=7," ",AF$7=1,'CHAMPS NECESSAIRES'!$D$14,AF$7=2,'CHAMPS NECESSAIRES'!$D$14,AF$7=3,'CHAMPS NECESSAIRES'!$D$14,AF$7=4,'CHAMPS NECESSAIRES'!$D$14,AF$7=5,'CHAMPS NECESSAIRES'!$D$14)</f>
        <v>0.25000000000000006</v>
      </c>
      <c r="AG10" s="94" cm="1">
        <f t="array" ref="AG10">_xlfn.IFS(AG$7=6," ",AG$7=7," ",AG$7=1,'CHAMPS NECESSAIRES'!$D$14,AG$7=2,'CHAMPS NECESSAIRES'!$D$14,AG$7=3,'CHAMPS NECESSAIRES'!$D$14,AG$7=4,'CHAMPS NECESSAIRES'!$D$14,AG$7=5,'CHAMPS NECESSAIRES'!$D$14)</f>
        <v>0.25000000000000006</v>
      </c>
      <c r="AH10" s="94" cm="1">
        <f t="array" ref="AH10">_xlfn.IFS(AH$7=6," ",AH$7=7," ",AH$7=1,'CHAMPS NECESSAIRES'!$D$14,AH$7=2,'CHAMPS NECESSAIRES'!$D$14,AH$7=3,'CHAMPS NECESSAIRES'!$D$14,AH$7=4,'CHAMPS NECESSAIRES'!$D$14,AH$7=5,'CHAMPS NECESSAIRES'!$D$14)</f>
        <v>0.25000000000000006</v>
      </c>
      <c r="AI10" s="94" t="str" cm="1">
        <f t="array" ref="AI10">_xlfn.IFS(AI$7=6," ",AI$7=7," ",AI$7=1,'CHAMPS NECESSAIRES'!$D$14,AI$7=2,'CHAMPS NECESSAIRES'!$D$14,AI$7=3,'CHAMPS NECESSAIRES'!$D$14,AI$7=4,'CHAMPS NECESSAIRES'!$D$14,AI$7=5,'CHAMPS NECESSAIRES'!$D$14)</f>
        <v xml:space="preserve"> </v>
      </c>
      <c r="AJ10" s="94" t="str" cm="1">
        <f t="array" ref="AJ10">_xlfn.IFS(AJ$7=6," ",AJ$7=7," ",AJ$7=1,'CHAMPS NECESSAIRES'!$D$14,AJ$7=2,'CHAMPS NECESSAIRES'!$D$14,AJ$7=3,'CHAMPS NECESSAIRES'!$D$14,AJ$7=4,'CHAMPS NECESSAIRES'!$D$14,AJ$7=5,'CHAMPS NECESSAIRES'!$D$14)</f>
        <v xml:space="preserve"> </v>
      </c>
      <c r="AK10" s="4" t="e">
        <f t="shared" ref="AK10:AK17" si="4">(F10*24)+(G10*24)+(H10*24)+(I10*24)+(J10*24)+(M10*24)+(N10*24)+(O10*24)+(P10*24)+(Q10*24)+(T10*24)+(U10*24)+(V10*24)+(W10*24)+(X10*24)+(AA10*24)+(AB10*24)+(AC10*24)+(AD10*24)+(AJ10*24)</f>
        <v>#VALUE!</v>
      </c>
      <c r="AL10" s="5" t="e">
        <f t="shared" ref="AL10:AL12" si="5">AK10/24</f>
        <v>#VALUE!</v>
      </c>
      <c r="AM10" s="26">
        <f t="shared" ref="AM10:AM17" si="6">SUM(F10:AJ10)</f>
        <v>5.2500000000000009</v>
      </c>
      <c r="AN10" s="27">
        <f t="shared" ref="AN10:AN17" si="7">AM10/4</f>
        <v>1.3125000000000002</v>
      </c>
      <c r="AO10" s="28">
        <f t="shared" ref="AO10:AO17" si="8">AN10*24</f>
        <v>31.500000000000007</v>
      </c>
      <c r="AP10" s="72">
        <f t="shared" ref="AP10:AP17" si="9">AO10*(1-$D$3)</f>
        <v>29.925000000000004</v>
      </c>
      <c r="AQ10" s="17">
        <f t="shared" si="3"/>
        <v>29</v>
      </c>
      <c r="AR10" s="18" t="s">
        <v>86</v>
      </c>
      <c r="AS10" s="32"/>
      <c r="AT10" s="32"/>
      <c r="AU10" s="32"/>
      <c r="AV10" s="32"/>
      <c r="AW10" s="32"/>
      <c r="AX10" s="32"/>
      <c r="AY10" s="32"/>
      <c r="AZ10" s="32"/>
      <c r="BA10" s="32"/>
    </row>
    <row r="11" spans="1:53" x14ac:dyDescent="0.35">
      <c r="A11" s="32"/>
      <c r="B11" s="51" t="s">
        <v>85</v>
      </c>
      <c r="C11" s="15" t="s">
        <v>85</v>
      </c>
      <c r="D11" s="51" t="s">
        <v>57</v>
      </c>
      <c r="E11" s="51" t="s">
        <v>62</v>
      </c>
      <c r="F11" s="94" cm="1">
        <f t="array" ref="F11">_xlfn.IFS(F$7=6," ",F$7=7," ",F$7=1,'CHAMPS NECESSAIRES'!$D$14,F$7=2,'CHAMPS NECESSAIRES'!$D$14,F$7=3,'CHAMPS NECESSAIRES'!$D$14,F$7=4,'CHAMPS NECESSAIRES'!$D$14,F$7=5,'CHAMPS NECESSAIRES'!$D$14)</f>
        <v>0.25000000000000006</v>
      </c>
      <c r="G11" s="94" t="str" cm="1">
        <f t="array" ref="G11">_xlfn.IFS(G$7=6," ",G$7=7," ",G$7=1,'CHAMPS NECESSAIRES'!$D$14,G$7=2,'CHAMPS NECESSAIRES'!$D$14,G$7=3,'CHAMPS NECESSAIRES'!$D$14,G$7=4,'CHAMPS NECESSAIRES'!$D$14,G$7=5,'CHAMPS NECESSAIRES'!$D$14)</f>
        <v xml:space="preserve"> </v>
      </c>
      <c r="H11" s="94" t="str" cm="1">
        <f t="array" ref="H11">_xlfn.IFS(H$7=6," ",H$7=7," ",H$7=1,'CHAMPS NECESSAIRES'!$D$14,H$7=2,'CHAMPS NECESSAIRES'!$D$14,H$7=3,'CHAMPS NECESSAIRES'!$D$14,H$7=4,'CHAMPS NECESSAIRES'!$D$14,H$7=5,'CHAMPS NECESSAIRES'!$D$14)</f>
        <v xml:space="preserve"> </v>
      </c>
      <c r="I11" s="94" cm="1">
        <f t="array" ref="I11">_xlfn.IFS(I$7=6," ",I$7=7," ",I$7=1,'CHAMPS NECESSAIRES'!$D$14,I$7=2,'CHAMPS NECESSAIRES'!$D$14,I$7=3,'CHAMPS NECESSAIRES'!$D$14,I$7=4,'CHAMPS NECESSAIRES'!$D$14,I$7=5,'CHAMPS NECESSAIRES'!$D$14)</f>
        <v>0.25000000000000006</v>
      </c>
      <c r="J11" s="94" cm="1">
        <f t="array" ref="J11">_xlfn.IFS(J$7=6," ",J$7=7," ",J$7=1,'CHAMPS NECESSAIRES'!$D$14,J$7=2,'CHAMPS NECESSAIRES'!$D$14,J$7=3,'CHAMPS NECESSAIRES'!$D$14,J$7=4,'CHAMPS NECESSAIRES'!$D$14,J$7=5,'CHAMPS NECESSAIRES'!$D$14)</f>
        <v>0.25000000000000006</v>
      </c>
      <c r="K11" s="94" cm="1">
        <f t="array" ref="K11">_xlfn.IFS(K$7=6," ",K$7=7," ",K$7=1,'CHAMPS NECESSAIRES'!$D$14,K$7=2,'CHAMPS NECESSAIRES'!$D$14,K$7=3,'CHAMPS NECESSAIRES'!$D$14,K$7=4,'CHAMPS NECESSAIRES'!$D$14,K$7=5,'CHAMPS NECESSAIRES'!$D$14)</f>
        <v>0.25000000000000006</v>
      </c>
      <c r="L11" s="94" cm="1">
        <f t="array" ref="L11">_xlfn.IFS(L$7=6," ",L$7=7," ",L$7=1,'CHAMPS NECESSAIRES'!$D$14,L$7=2,'CHAMPS NECESSAIRES'!$D$14,L$7=3,'CHAMPS NECESSAIRES'!$D$14,L$7=4,'CHAMPS NECESSAIRES'!$D$14,L$7=5,'CHAMPS NECESSAIRES'!$D$14)</f>
        <v>0.25000000000000006</v>
      </c>
      <c r="M11" s="94" cm="1">
        <f t="array" ref="M11">_xlfn.IFS(M$7=6," ",M$7=7," ",M$7=1,'CHAMPS NECESSAIRES'!$D$14,M$7=2,'CHAMPS NECESSAIRES'!$D$14,M$7=3,'CHAMPS NECESSAIRES'!$D$14,M$7=4,'CHAMPS NECESSAIRES'!$D$14,M$7=5,'CHAMPS NECESSAIRES'!$D$14)</f>
        <v>0.25000000000000006</v>
      </c>
      <c r="N11" s="94" t="str" cm="1">
        <f t="array" ref="N11">_xlfn.IFS(N$7=6," ",N$7=7," ",N$7=1,'CHAMPS NECESSAIRES'!$D$14,N$7=2,'CHAMPS NECESSAIRES'!$D$14,N$7=3,'CHAMPS NECESSAIRES'!$D$14,N$7=4,'CHAMPS NECESSAIRES'!$D$14,N$7=5,'CHAMPS NECESSAIRES'!$D$14)</f>
        <v xml:space="preserve"> </v>
      </c>
      <c r="O11" s="94" t="str" cm="1">
        <f t="array" ref="O11">_xlfn.IFS(O$7=6," ",O$7=7," ",O$7=1,'CHAMPS NECESSAIRES'!$D$14,O$7=2,'CHAMPS NECESSAIRES'!$D$14,O$7=3,'CHAMPS NECESSAIRES'!$D$14,O$7=4,'CHAMPS NECESSAIRES'!$D$14,O$7=5,'CHAMPS NECESSAIRES'!$D$14)</f>
        <v xml:space="preserve"> </v>
      </c>
      <c r="P11" s="94" cm="1">
        <f t="array" ref="P11">_xlfn.IFS(P$7=6," ",P$7=7," ",P$7=1,'CHAMPS NECESSAIRES'!$D$14,P$7=2,'CHAMPS NECESSAIRES'!$D$14,P$7=3,'CHAMPS NECESSAIRES'!$D$14,P$7=4,'CHAMPS NECESSAIRES'!$D$14,P$7=5,'CHAMPS NECESSAIRES'!$D$14)</f>
        <v>0.25000000000000006</v>
      </c>
      <c r="Q11" s="94" cm="1">
        <f t="array" ref="Q11">_xlfn.IFS(Q$7=6," ",Q$7=7," ",Q$7=1,'CHAMPS NECESSAIRES'!$D$14,Q$7=2,'CHAMPS NECESSAIRES'!$D$14,Q$7=3,'CHAMPS NECESSAIRES'!$D$14,Q$7=4,'CHAMPS NECESSAIRES'!$D$14,Q$7=5,'CHAMPS NECESSAIRES'!$D$14)</f>
        <v>0.25000000000000006</v>
      </c>
      <c r="R11" s="94" cm="1">
        <f t="array" ref="R11">_xlfn.IFS(R$7=6," ",R$7=7," ",R$7=1,'CHAMPS NECESSAIRES'!$D$14,R$7=2,'CHAMPS NECESSAIRES'!$D$14,R$7=3,'CHAMPS NECESSAIRES'!$D$14,R$7=4,'CHAMPS NECESSAIRES'!$D$14,R$7=5,'CHAMPS NECESSAIRES'!$D$14)</f>
        <v>0.25000000000000006</v>
      </c>
      <c r="S11" s="94" cm="1">
        <f t="array" ref="S11">_xlfn.IFS(S$7=6," ",S$7=7," ",S$7=1,'CHAMPS NECESSAIRES'!$D$14,S$7=2,'CHAMPS NECESSAIRES'!$D$14,S$7=3,'CHAMPS NECESSAIRES'!$D$14,S$7=4,'CHAMPS NECESSAIRES'!$D$14,S$7=5,'CHAMPS NECESSAIRES'!$D$14)</f>
        <v>0.25000000000000006</v>
      </c>
      <c r="T11" s="94" cm="1">
        <f t="array" ref="T11">_xlfn.IFS(T$7=6," ",T$7=7," ",T$7=1,'CHAMPS NECESSAIRES'!$D$14,T$7=2,'CHAMPS NECESSAIRES'!$D$14,T$7=3,'CHAMPS NECESSAIRES'!$D$14,T$7=4,'CHAMPS NECESSAIRES'!$D$14,T$7=5,'CHAMPS NECESSAIRES'!$D$14)</f>
        <v>0.25000000000000006</v>
      </c>
      <c r="U11" s="94" t="str" cm="1">
        <f t="array" ref="U11">_xlfn.IFS(U$7=6," ",U$7=7," ",U$7=1,'CHAMPS NECESSAIRES'!$D$14,U$7=2,'CHAMPS NECESSAIRES'!$D$14,U$7=3,'CHAMPS NECESSAIRES'!$D$14,U$7=4,'CHAMPS NECESSAIRES'!$D$14,U$7=5,'CHAMPS NECESSAIRES'!$D$14)</f>
        <v xml:space="preserve"> </v>
      </c>
      <c r="V11" s="94" t="str" cm="1">
        <f t="array" ref="V11">_xlfn.IFS(V$7=6," ",V$7=7," ",V$7=1,'CHAMPS NECESSAIRES'!$D$14,V$7=2,'CHAMPS NECESSAIRES'!$D$14,V$7=3,'CHAMPS NECESSAIRES'!$D$14,V$7=4,'CHAMPS NECESSAIRES'!$D$14,V$7=5,'CHAMPS NECESSAIRES'!$D$14)</f>
        <v xml:space="preserve"> </v>
      </c>
      <c r="W11" s="94" cm="1">
        <f t="array" ref="W11">_xlfn.IFS(W$7=6," ",W$7=7," ",W$7=1,'CHAMPS NECESSAIRES'!$D$14,W$7=2,'CHAMPS NECESSAIRES'!$D$14,W$7=3,'CHAMPS NECESSAIRES'!$D$14,W$7=4,'CHAMPS NECESSAIRES'!$D$14,W$7=5,'CHAMPS NECESSAIRES'!$D$14)</f>
        <v>0.25000000000000006</v>
      </c>
      <c r="X11" s="94" cm="1">
        <f t="array" ref="X11">_xlfn.IFS(X$7=6," ",X$7=7," ",X$7=1,'CHAMPS NECESSAIRES'!$D$14,X$7=2,'CHAMPS NECESSAIRES'!$D$14,X$7=3,'CHAMPS NECESSAIRES'!$D$14,X$7=4,'CHAMPS NECESSAIRES'!$D$14,X$7=5,'CHAMPS NECESSAIRES'!$D$14)</f>
        <v>0.25000000000000006</v>
      </c>
      <c r="Y11" s="94" cm="1">
        <f t="array" ref="Y11">_xlfn.IFS(Y$7=6," ",Y$7=7," ",Y$7=1,'CHAMPS NECESSAIRES'!$D$14,Y$7=2,'CHAMPS NECESSAIRES'!$D$14,Y$7=3,'CHAMPS NECESSAIRES'!$D$14,Y$7=4,'CHAMPS NECESSAIRES'!$D$14,Y$7=5,'CHAMPS NECESSAIRES'!$D$14)</f>
        <v>0.25000000000000006</v>
      </c>
      <c r="Z11" s="94" cm="1">
        <f t="array" ref="Z11">_xlfn.IFS(Z$7=6," ",Z$7=7," ",Z$7=1,'CHAMPS NECESSAIRES'!$D$14,Z$7=2,'CHAMPS NECESSAIRES'!$D$14,Z$7=3,'CHAMPS NECESSAIRES'!$D$14,Z$7=4,'CHAMPS NECESSAIRES'!$D$14,Z$7=5,'CHAMPS NECESSAIRES'!$D$14)</f>
        <v>0.25000000000000006</v>
      </c>
      <c r="AA11" s="94" cm="1">
        <f t="array" ref="AA11">_xlfn.IFS(AA$7=6," ",AA$7=7," ",AA$7=1,'CHAMPS NECESSAIRES'!$D$14,AA$7=2,'CHAMPS NECESSAIRES'!$D$14,AA$7=3,'CHAMPS NECESSAIRES'!$D$14,AA$7=4,'CHAMPS NECESSAIRES'!$D$14,AA$7=5,'CHAMPS NECESSAIRES'!$D$14)</f>
        <v>0.25000000000000006</v>
      </c>
      <c r="AB11" s="94" t="str" cm="1">
        <f t="array" ref="AB11">_xlfn.IFS(AB$7=6," ",AB$7=7," ",AB$7=1,'CHAMPS NECESSAIRES'!$D$14,AB$7=2,'CHAMPS NECESSAIRES'!$D$14,AB$7=3,'CHAMPS NECESSAIRES'!$D$14,AB$7=4,'CHAMPS NECESSAIRES'!$D$14,AB$7=5,'CHAMPS NECESSAIRES'!$D$14)</f>
        <v xml:space="preserve"> </v>
      </c>
      <c r="AC11" s="94" t="str" cm="1">
        <f t="array" ref="AC11">_xlfn.IFS(AC$7=6," ",AC$7=7," ",AC$7=1,'CHAMPS NECESSAIRES'!$D$14,AC$7=2,'CHAMPS NECESSAIRES'!$D$14,AC$7=3,'CHAMPS NECESSAIRES'!$D$14,AC$7=4,'CHAMPS NECESSAIRES'!$D$14,AC$7=5,'CHAMPS NECESSAIRES'!$D$14)</f>
        <v xml:space="preserve"> </v>
      </c>
      <c r="AD11" s="94" cm="1">
        <f t="array" ref="AD11">_xlfn.IFS(AD$7=6," ",AD$7=7," ",AD$7=1,'CHAMPS NECESSAIRES'!$D$14,AD$7=2,'CHAMPS NECESSAIRES'!$D$14,AD$7=3,'CHAMPS NECESSAIRES'!$D$14,AD$7=4,'CHAMPS NECESSAIRES'!$D$14,AD$7=5,'CHAMPS NECESSAIRES'!$D$14)</f>
        <v>0.25000000000000006</v>
      </c>
      <c r="AE11" s="94" cm="1">
        <f t="array" ref="AE11">_xlfn.IFS(AE$7=6," ",AE$7=7," ",AE$7=1,'CHAMPS NECESSAIRES'!$D$14,AE$7=2,'CHAMPS NECESSAIRES'!$D$14,AE$7=3,'CHAMPS NECESSAIRES'!$D$14,AE$7=4,'CHAMPS NECESSAIRES'!$D$14,AE$7=5,'CHAMPS NECESSAIRES'!$D$14)</f>
        <v>0.25000000000000006</v>
      </c>
      <c r="AF11" s="94" cm="1">
        <f t="array" ref="AF11">_xlfn.IFS(AF$7=6," ",AF$7=7," ",AF$7=1,'CHAMPS NECESSAIRES'!$D$14,AF$7=2,'CHAMPS NECESSAIRES'!$D$14,AF$7=3,'CHAMPS NECESSAIRES'!$D$14,AF$7=4,'CHAMPS NECESSAIRES'!$D$14,AF$7=5,'CHAMPS NECESSAIRES'!$D$14)</f>
        <v>0.25000000000000006</v>
      </c>
      <c r="AG11" s="94" cm="1">
        <f t="array" ref="AG11">_xlfn.IFS(AG$7=6," ",AG$7=7," ",AG$7=1,'CHAMPS NECESSAIRES'!$D$14,AG$7=2,'CHAMPS NECESSAIRES'!$D$14,AG$7=3,'CHAMPS NECESSAIRES'!$D$14,AG$7=4,'CHAMPS NECESSAIRES'!$D$14,AG$7=5,'CHAMPS NECESSAIRES'!$D$14)</f>
        <v>0.25000000000000006</v>
      </c>
      <c r="AH11" s="94" cm="1">
        <f t="array" ref="AH11">_xlfn.IFS(AH$7=6," ",AH$7=7," ",AH$7=1,'CHAMPS NECESSAIRES'!$D$14,AH$7=2,'CHAMPS NECESSAIRES'!$D$14,AH$7=3,'CHAMPS NECESSAIRES'!$D$14,AH$7=4,'CHAMPS NECESSAIRES'!$D$14,AH$7=5,'CHAMPS NECESSAIRES'!$D$14)</f>
        <v>0.25000000000000006</v>
      </c>
      <c r="AI11" s="94" t="str" cm="1">
        <f t="array" ref="AI11">_xlfn.IFS(AI$7=6," ",AI$7=7," ",AI$7=1,'CHAMPS NECESSAIRES'!$D$14,AI$7=2,'CHAMPS NECESSAIRES'!$D$14,AI$7=3,'CHAMPS NECESSAIRES'!$D$14,AI$7=4,'CHAMPS NECESSAIRES'!$D$14,AI$7=5,'CHAMPS NECESSAIRES'!$D$14)</f>
        <v xml:space="preserve"> </v>
      </c>
      <c r="AJ11" s="94" t="str" cm="1">
        <f t="array" ref="AJ11">_xlfn.IFS(AJ$7=6," ",AJ$7=7," ",AJ$7=1,'CHAMPS NECESSAIRES'!$D$14,AJ$7=2,'CHAMPS NECESSAIRES'!$D$14,AJ$7=3,'CHAMPS NECESSAIRES'!$D$14,AJ$7=4,'CHAMPS NECESSAIRES'!$D$14,AJ$7=5,'CHAMPS NECESSAIRES'!$D$14)</f>
        <v xml:space="preserve"> </v>
      </c>
      <c r="AK11" s="4" t="e">
        <f t="shared" si="4"/>
        <v>#VALUE!</v>
      </c>
      <c r="AL11" s="5" t="e">
        <f t="shared" si="5"/>
        <v>#VALUE!</v>
      </c>
      <c r="AM11" s="26">
        <f t="shared" si="6"/>
        <v>5.2500000000000009</v>
      </c>
      <c r="AN11" s="27">
        <f t="shared" si="7"/>
        <v>1.3125000000000002</v>
      </c>
      <c r="AO11" s="28">
        <f t="shared" si="8"/>
        <v>31.500000000000007</v>
      </c>
      <c r="AP11" s="72">
        <f t="shared" si="9"/>
        <v>29.925000000000004</v>
      </c>
      <c r="AQ11" s="17">
        <f t="shared" si="3"/>
        <v>29</v>
      </c>
      <c r="AR11" s="18" t="s">
        <v>86</v>
      </c>
      <c r="AS11" s="32"/>
      <c r="AT11" s="32"/>
      <c r="AU11" s="32"/>
      <c r="AV11" s="32"/>
      <c r="AW11" s="32"/>
      <c r="AX11" s="32"/>
      <c r="AY11" s="32"/>
      <c r="AZ11" s="32"/>
      <c r="BA11" s="32"/>
    </row>
    <row r="12" spans="1:53" x14ac:dyDescent="0.35">
      <c r="A12" s="32"/>
      <c r="B12" s="51" t="s">
        <v>85</v>
      </c>
      <c r="C12" s="15" t="s">
        <v>85</v>
      </c>
      <c r="D12" s="51" t="s">
        <v>57</v>
      </c>
      <c r="E12" s="51" t="s">
        <v>62</v>
      </c>
      <c r="F12" s="94" cm="1">
        <f t="array" ref="F12">_xlfn.IFS(F$7=6," ",F$7=7," ",F$7=1,'CHAMPS NECESSAIRES'!$D$14,F$7=2,'CHAMPS NECESSAIRES'!$D$14,F$7=3,'CHAMPS NECESSAIRES'!$D$14,F$7=4,'CHAMPS NECESSAIRES'!$D$14,F$7=5,'CHAMPS NECESSAIRES'!$D$14)</f>
        <v>0.25000000000000006</v>
      </c>
      <c r="G12" s="94" t="str" cm="1">
        <f t="array" ref="G12">_xlfn.IFS(G$7=6," ",G$7=7," ",G$7=1,'CHAMPS NECESSAIRES'!$D$14,G$7=2,'CHAMPS NECESSAIRES'!$D$14,G$7=3,'CHAMPS NECESSAIRES'!$D$14,G$7=4,'CHAMPS NECESSAIRES'!$D$14,G$7=5,'CHAMPS NECESSAIRES'!$D$14)</f>
        <v xml:space="preserve"> </v>
      </c>
      <c r="H12" s="94" t="str" cm="1">
        <f t="array" ref="H12">_xlfn.IFS(H$7=6," ",H$7=7," ",H$7=1,'CHAMPS NECESSAIRES'!$D$14,H$7=2,'CHAMPS NECESSAIRES'!$D$14,H$7=3,'CHAMPS NECESSAIRES'!$D$14,H$7=4,'CHAMPS NECESSAIRES'!$D$14,H$7=5,'CHAMPS NECESSAIRES'!$D$14)</f>
        <v xml:space="preserve"> </v>
      </c>
      <c r="I12" s="94" cm="1">
        <f t="array" ref="I12">_xlfn.IFS(I$7=6," ",I$7=7," ",I$7=1,'CHAMPS NECESSAIRES'!$D$14,I$7=2,'CHAMPS NECESSAIRES'!$D$14,I$7=3,'CHAMPS NECESSAIRES'!$D$14,I$7=4,'CHAMPS NECESSAIRES'!$D$14,I$7=5,'CHAMPS NECESSAIRES'!$D$14)</f>
        <v>0.25000000000000006</v>
      </c>
      <c r="J12" s="94" cm="1">
        <f t="array" ref="J12">_xlfn.IFS(J$7=6," ",J$7=7," ",J$7=1,'CHAMPS NECESSAIRES'!$D$14,J$7=2,'CHAMPS NECESSAIRES'!$D$14,J$7=3,'CHAMPS NECESSAIRES'!$D$14,J$7=4,'CHAMPS NECESSAIRES'!$D$14,J$7=5,'CHAMPS NECESSAIRES'!$D$14)</f>
        <v>0.25000000000000006</v>
      </c>
      <c r="K12" s="94" cm="1">
        <f t="array" ref="K12">_xlfn.IFS(K$7=6," ",K$7=7," ",K$7=1,'CHAMPS NECESSAIRES'!$D$14,K$7=2,'CHAMPS NECESSAIRES'!$D$14,K$7=3,'CHAMPS NECESSAIRES'!$D$14,K$7=4,'CHAMPS NECESSAIRES'!$D$14,K$7=5,'CHAMPS NECESSAIRES'!$D$14)</f>
        <v>0.25000000000000006</v>
      </c>
      <c r="L12" s="94" cm="1">
        <f t="array" ref="L12">_xlfn.IFS(L$7=6," ",L$7=7," ",L$7=1,'CHAMPS NECESSAIRES'!$D$14,L$7=2,'CHAMPS NECESSAIRES'!$D$14,L$7=3,'CHAMPS NECESSAIRES'!$D$14,L$7=4,'CHAMPS NECESSAIRES'!$D$14,L$7=5,'CHAMPS NECESSAIRES'!$D$14)</f>
        <v>0.25000000000000006</v>
      </c>
      <c r="M12" s="94" cm="1">
        <f t="array" ref="M12">_xlfn.IFS(M$7=6," ",M$7=7," ",M$7=1,'CHAMPS NECESSAIRES'!$D$14,M$7=2,'CHAMPS NECESSAIRES'!$D$14,M$7=3,'CHAMPS NECESSAIRES'!$D$14,M$7=4,'CHAMPS NECESSAIRES'!$D$14,M$7=5,'CHAMPS NECESSAIRES'!$D$14)</f>
        <v>0.25000000000000006</v>
      </c>
      <c r="N12" s="94" t="str" cm="1">
        <f t="array" ref="N12">_xlfn.IFS(N$7=6," ",N$7=7," ",N$7=1,'CHAMPS NECESSAIRES'!$D$14,N$7=2,'CHAMPS NECESSAIRES'!$D$14,N$7=3,'CHAMPS NECESSAIRES'!$D$14,N$7=4,'CHAMPS NECESSAIRES'!$D$14,N$7=5,'CHAMPS NECESSAIRES'!$D$14)</f>
        <v xml:space="preserve"> </v>
      </c>
      <c r="O12" s="94" t="str" cm="1">
        <f t="array" ref="O12">_xlfn.IFS(O$7=6," ",O$7=7," ",O$7=1,'CHAMPS NECESSAIRES'!$D$14,O$7=2,'CHAMPS NECESSAIRES'!$D$14,O$7=3,'CHAMPS NECESSAIRES'!$D$14,O$7=4,'CHAMPS NECESSAIRES'!$D$14,O$7=5,'CHAMPS NECESSAIRES'!$D$14)</f>
        <v xml:space="preserve"> </v>
      </c>
      <c r="P12" s="94" cm="1">
        <f t="array" ref="P12">_xlfn.IFS(P$7=6," ",P$7=7," ",P$7=1,'CHAMPS NECESSAIRES'!$D$14,P$7=2,'CHAMPS NECESSAIRES'!$D$14,P$7=3,'CHAMPS NECESSAIRES'!$D$14,P$7=4,'CHAMPS NECESSAIRES'!$D$14,P$7=5,'CHAMPS NECESSAIRES'!$D$14)</f>
        <v>0.25000000000000006</v>
      </c>
      <c r="Q12" s="94" cm="1">
        <f t="array" ref="Q12">_xlfn.IFS(Q$7=6," ",Q$7=7," ",Q$7=1,'CHAMPS NECESSAIRES'!$D$14,Q$7=2,'CHAMPS NECESSAIRES'!$D$14,Q$7=3,'CHAMPS NECESSAIRES'!$D$14,Q$7=4,'CHAMPS NECESSAIRES'!$D$14,Q$7=5,'CHAMPS NECESSAIRES'!$D$14)</f>
        <v>0.25000000000000006</v>
      </c>
      <c r="R12" s="94" cm="1">
        <f t="array" ref="R12">_xlfn.IFS(R$7=6," ",R$7=7," ",R$7=1,'CHAMPS NECESSAIRES'!$D$14,R$7=2,'CHAMPS NECESSAIRES'!$D$14,R$7=3,'CHAMPS NECESSAIRES'!$D$14,R$7=4,'CHAMPS NECESSAIRES'!$D$14,R$7=5,'CHAMPS NECESSAIRES'!$D$14)</f>
        <v>0.25000000000000006</v>
      </c>
      <c r="S12" s="94" cm="1">
        <f t="array" ref="S12">_xlfn.IFS(S$7=6," ",S$7=7," ",S$7=1,'CHAMPS NECESSAIRES'!$D$14,S$7=2,'CHAMPS NECESSAIRES'!$D$14,S$7=3,'CHAMPS NECESSAIRES'!$D$14,S$7=4,'CHAMPS NECESSAIRES'!$D$14,S$7=5,'CHAMPS NECESSAIRES'!$D$14)</f>
        <v>0.25000000000000006</v>
      </c>
      <c r="T12" s="94" cm="1">
        <f t="array" ref="T12">_xlfn.IFS(T$7=6," ",T$7=7," ",T$7=1,'CHAMPS NECESSAIRES'!$D$14,T$7=2,'CHAMPS NECESSAIRES'!$D$14,T$7=3,'CHAMPS NECESSAIRES'!$D$14,T$7=4,'CHAMPS NECESSAIRES'!$D$14,T$7=5,'CHAMPS NECESSAIRES'!$D$14)</f>
        <v>0.25000000000000006</v>
      </c>
      <c r="U12" s="94" t="str" cm="1">
        <f t="array" ref="U12">_xlfn.IFS(U$7=6," ",U$7=7," ",U$7=1,'CHAMPS NECESSAIRES'!$D$14,U$7=2,'CHAMPS NECESSAIRES'!$D$14,U$7=3,'CHAMPS NECESSAIRES'!$D$14,U$7=4,'CHAMPS NECESSAIRES'!$D$14,U$7=5,'CHAMPS NECESSAIRES'!$D$14)</f>
        <v xml:space="preserve"> </v>
      </c>
      <c r="V12" s="94" t="str" cm="1">
        <f t="array" ref="V12">_xlfn.IFS(V$7=6," ",V$7=7," ",V$7=1,'CHAMPS NECESSAIRES'!$D$14,V$7=2,'CHAMPS NECESSAIRES'!$D$14,V$7=3,'CHAMPS NECESSAIRES'!$D$14,V$7=4,'CHAMPS NECESSAIRES'!$D$14,V$7=5,'CHAMPS NECESSAIRES'!$D$14)</f>
        <v xml:space="preserve"> </v>
      </c>
      <c r="W12" s="94" cm="1">
        <f t="array" ref="W12">_xlfn.IFS(W$7=6," ",W$7=7," ",W$7=1,'CHAMPS NECESSAIRES'!$D$14,W$7=2,'CHAMPS NECESSAIRES'!$D$14,W$7=3,'CHAMPS NECESSAIRES'!$D$14,W$7=4,'CHAMPS NECESSAIRES'!$D$14,W$7=5,'CHAMPS NECESSAIRES'!$D$14)</f>
        <v>0.25000000000000006</v>
      </c>
      <c r="X12" s="94" cm="1">
        <f t="array" ref="X12">_xlfn.IFS(X$7=6," ",X$7=7," ",X$7=1,'CHAMPS NECESSAIRES'!$D$14,X$7=2,'CHAMPS NECESSAIRES'!$D$14,X$7=3,'CHAMPS NECESSAIRES'!$D$14,X$7=4,'CHAMPS NECESSAIRES'!$D$14,X$7=5,'CHAMPS NECESSAIRES'!$D$14)</f>
        <v>0.25000000000000006</v>
      </c>
      <c r="Y12" s="94" cm="1">
        <f t="array" ref="Y12">_xlfn.IFS(Y$7=6," ",Y$7=7," ",Y$7=1,'CHAMPS NECESSAIRES'!$D$14,Y$7=2,'CHAMPS NECESSAIRES'!$D$14,Y$7=3,'CHAMPS NECESSAIRES'!$D$14,Y$7=4,'CHAMPS NECESSAIRES'!$D$14,Y$7=5,'CHAMPS NECESSAIRES'!$D$14)</f>
        <v>0.25000000000000006</v>
      </c>
      <c r="Z12" s="94" cm="1">
        <f t="array" ref="Z12">_xlfn.IFS(Z$7=6," ",Z$7=7," ",Z$7=1,'CHAMPS NECESSAIRES'!$D$14,Z$7=2,'CHAMPS NECESSAIRES'!$D$14,Z$7=3,'CHAMPS NECESSAIRES'!$D$14,Z$7=4,'CHAMPS NECESSAIRES'!$D$14,Z$7=5,'CHAMPS NECESSAIRES'!$D$14)</f>
        <v>0.25000000000000006</v>
      </c>
      <c r="AA12" s="94" cm="1">
        <f t="array" ref="AA12">_xlfn.IFS(AA$7=6," ",AA$7=7," ",AA$7=1,'CHAMPS NECESSAIRES'!$D$14,AA$7=2,'CHAMPS NECESSAIRES'!$D$14,AA$7=3,'CHAMPS NECESSAIRES'!$D$14,AA$7=4,'CHAMPS NECESSAIRES'!$D$14,AA$7=5,'CHAMPS NECESSAIRES'!$D$14)</f>
        <v>0.25000000000000006</v>
      </c>
      <c r="AB12" s="94" t="str" cm="1">
        <f t="array" ref="AB12">_xlfn.IFS(AB$7=6," ",AB$7=7," ",AB$7=1,'CHAMPS NECESSAIRES'!$D$14,AB$7=2,'CHAMPS NECESSAIRES'!$D$14,AB$7=3,'CHAMPS NECESSAIRES'!$D$14,AB$7=4,'CHAMPS NECESSAIRES'!$D$14,AB$7=5,'CHAMPS NECESSAIRES'!$D$14)</f>
        <v xml:space="preserve"> </v>
      </c>
      <c r="AC12" s="94" t="str" cm="1">
        <f t="array" ref="AC12">_xlfn.IFS(AC$7=6," ",AC$7=7," ",AC$7=1,'CHAMPS NECESSAIRES'!$D$14,AC$7=2,'CHAMPS NECESSAIRES'!$D$14,AC$7=3,'CHAMPS NECESSAIRES'!$D$14,AC$7=4,'CHAMPS NECESSAIRES'!$D$14,AC$7=5,'CHAMPS NECESSAIRES'!$D$14)</f>
        <v xml:space="preserve"> </v>
      </c>
      <c r="AD12" s="94" cm="1">
        <f t="array" ref="AD12">_xlfn.IFS(AD$7=6," ",AD$7=7," ",AD$7=1,'CHAMPS NECESSAIRES'!$D$14,AD$7=2,'CHAMPS NECESSAIRES'!$D$14,AD$7=3,'CHAMPS NECESSAIRES'!$D$14,AD$7=4,'CHAMPS NECESSAIRES'!$D$14,AD$7=5,'CHAMPS NECESSAIRES'!$D$14)</f>
        <v>0.25000000000000006</v>
      </c>
      <c r="AE12" s="94" cm="1">
        <f t="array" ref="AE12">_xlfn.IFS(AE$7=6," ",AE$7=7," ",AE$7=1,'CHAMPS NECESSAIRES'!$D$14,AE$7=2,'CHAMPS NECESSAIRES'!$D$14,AE$7=3,'CHAMPS NECESSAIRES'!$D$14,AE$7=4,'CHAMPS NECESSAIRES'!$D$14,AE$7=5,'CHAMPS NECESSAIRES'!$D$14)</f>
        <v>0.25000000000000006</v>
      </c>
      <c r="AF12" s="94" cm="1">
        <f t="array" ref="AF12">_xlfn.IFS(AF$7=6," ",AF$7=7," ",AF$7=1,'CHAMPS NECESSAIRES'!$D$14,AF$7=2,'CHAMPS NECESSAIRES'!$D$14,AF$7=3,'CHAMPS NECESSAIRES'!$D$14,AF$7=4,'CHAMPS NECESSAIRES'!$D$14,AF$7=5,'CHAMPS NECESSAIRES'!$D$14)</f>
        <v>0.25000000000000006</v>
      </c>
      <c r="AG12" s="94" cm="1">
        <f t="array" ref="AG12">_xlfn.IFS(AG$7=6," ",AG$7=7," ",AG$7=1,'CHAMPS NECESSAIRES'!$D$14,AG$7=2,'CHAMPS NECESSAIRES'!$D$14,AG$7=3,'CHAMPS NECESSAIRES'!$D$14,AG$7=4,'CHAMPS NECESSAIRES'!$D$14,AG$7=5,'CHAMPS NECESSAIRES'!$D$14)</f>
        <v>0.25000000000000006</v>
      </c>
      <c r="AH12" s="94" cm="1">
        <f t="array" ref="AH12">_xlfn.IFS(AH$7=6," ",AH$7=7," ",AH$7=1,'CHAMPS NECESSAIRES'!$D$14,AH$7=2,'CHAMPS NECESSAIRES'!$D$14,AH$7=3,'CHAMPS NECESSAIRES'!$D$14,AH$7=4,'CHAMPS NECESSAIRES'!$D$14,AH$7=5,'CHAMPS NECESSAIRES'!$D$14)</f>
        <v>0.25000000000000006</v>
      </c>
      <c r="AI12" s="94" t="str" cm="1">
        <f t="array" ref="AI12">_xlfn.IFS(AI$7=6," ",AI$7=7," ",AI$7=1,'CHAMPS NECESSAIRES'!$D$14,AI$7=2,'CHAMPS NECESSAIRES'!$D$14,AI$7=3,'CHAMPS NECESSAIRES'!$D$14,AI$7=4,'CHAMPS NECESSAIRES'!$D$14,AI$7=5,'CHAMPS NECESSAIRES'!$D$14)</f>
        <v xml:space="preserve"> </v>
      </c>
      <c r="AJ12" s="94" t="str" cm="1">
        <f t="array" ref="AJ12">_xlfn.IFS(AJ$7=6," ",AJ$7=7," ",AJ$7=1,'CHAMPS NECESSAIRES'!$D$14,AJ$7=2,'CHAMPS NECESSAIRES'!$D$14,AJ$7=3,'CHAMPS NECESSAIRES'!$D$14,AJ$7=4,'CHAMPS NECESSAIRES'!$D$14,AJ$7=5,'CHAMPS NECESSAIRES'!$D$14)</f>
        <v xml:space="preserve"> </v>
      </c>
      <c r="AK12" s="4" t="e">
        <f t="shared" si="4"/>
        <v>#VALUE!</v>
      </c>
      <c r="AL12" s="5" t="e">
        <f t="shared" si="5"/>
        <v>#VALUE!</v>
      </c>
      <c r="AM12" s="26">
        <f t="shared" si="6"/>
        <v>5.2500000000000009</v>
      </c>
      <c r="AN12" s="27">
        <f t="shared" si="7"/>
        <v>1.3125000000000002</v>
      </c>
      <c r="AO12" s="28">
        <f t="shared" si="8"/>
        <v>31.500000000000007</v>
      </c>
      <c r="AP12" s="72">
        <f t="shared" si="9"/>
        <v>29.925000000000004</v>
      </c>
      <c r="AQ12" s="17">
        <f t="shared" si="3"/>
        <v>29</v>
      </c>
      <c r="AR12" s="18" t="s">
        <v>86</v>
      </c>
      <c r="AS12" s="32"/>
      <c r="AT12" s="32"/>
      <c r="AU12" s="32"/>
      <c r="AV12" s="32"/>
      <c r="AW12" s="32"/>
      <c r="AX12" s="32"/>
      <c r="AY12" s="32"/>
      <c r="AZ12" s="32"/>
      <c r="BA12" s="32"/>
    </row>
    <row r="13" spans="1:53" x14ac:dyDescent="0.35">
      <c r="A13" s="32"/>
      <c r="B13" s="51" t="s">
        <v>85</v>
      </c>
      <c r="C13" s="15" t="s">
        <v>85</v>
      </c>
      <c r="D13" s="51" t="s">
        <v>57</v>
      </c>
      <c r="E13" s="51" t="s">
        <v>62</v>
      </c>
      <c r="F13" s="94" cm="1">
        <f t="array" ref="F13">_xlfn.IFS(F$7=6," ",F$7=7," ",F$7=1,'CHAMPS NECESSAIRES'!$D$14,F$7=2,'CHAMPS NECESSAIRES'!$D$14,F$7=3,'CHAMPS NECESSAIRES'!$D$14,F$7=4,'CHAMPS NECESSAIRES'!$D$14,F$7=5,'CHAMPS NECESSAIRES'!$D$14)</f>
        <v>0.25000000000000006</v>
      </c>
      <c r="G13" s="94" t="str" cm="1">
        <f t="array" ref="G13">_xlfn.IFS(G$7=6," ",G$7=7," ",G$7=1,'CHAMPS NECESSAIRES'!$D$14,G$7=2,'CHAMPS NECESSAIRES'!$D$14,G$7=3,'CHAMPS NECESSAIRES'!$D$14,G$7=4,'CHAMPS NECESSAIRES'!$D$14,G$7=5,'CHAMPS NECESSAIRES'!$D$14)</f>
        <v xml:space="preserve"> </v>
      </c>
      <c r="H13" s="94" t="str" cm="1">
        <f t="array" ref="H13">_xlfn.IFS(H$7=6," ",H$7=7," ",H$7=1,'CHAMPS NECESSAIRES'!$D$14,H$7=2,'CHAMPS NECESSAIRES'!$D$14,H$7=3,'CHAMPS NECESSAIRES'!$D$14,H$7=4,'CHAMPS NECESSAIRES'!$D$14,H$7=5,'CHAMPS NECESSAIRES'!$D$14)</f>
        <v xml:space="preserve"> </v>
      </c>
      <c r="I13" s="94" cm="1">
        <f t="array" ref="I13">_xlfn.IFS(I$7=6," ",I$7=7," ",I$7=1,'CHAMPS NECESSAIRES'!$D$14,I$7=2,'CHAMPS NECESSAIRES'!$D$14,I$7=3,'CHAMPS NECESSAIRES'!$D$14,I$7=4,'CHAMPS NECESSAIRES'!$D$14,I$7=5,'CHAMPS NECESSAIRES'!$D$14)</f>
        <v>0.25000000000000006</v>
      </c>
      <c r="J13" s="94" cm="1">
        <f t="array" ref="J13">_xlfn.IFS(J$7=6," ",J$7=7," ",J$7=1,'CHAMPS NECESSAIRES'!$D$14,J$7=2,'CHAMPS NECESSAIRES'!$D$14,J$7=3,'CHAMPS NECESSAIRES'!$D$14,J$7=4,'CHAMPS NECESSAIRES'!$D$14,J$7=5,'CHAMPS NECESSAIRES'!$D$14)</f>
        <v>0.25000000000000006</v>
      </c>
      <c r="K13" s="94" cm="1">
        <f t="array" ref="K13">_xlfn.IFS(K$7=6," ",K$7=7," ",K$7=1,'CHAMPS NECESSAIRES'!$D$14,K$7=2,'CHAMPS NECESSAIRES'!$D$14,K$7=3,'CHAMPS NECESSAIRES'!$D$14,K$7=4,'CHAMPS NECESSAIRES'!$D$14,K$7=5,'CHAMPS NECESSAIRES'!$D$14)</f>
        <v>0.25000000000000006</v>
      </c>
      <c r="L13" s="94" cm="1">
        <f t="array" ref="L13">_xlfn.IFS(L$7=6," ",L$7=7," ",L$7=1,'CHAMPS NECESSAIRES'!$D$14,L$7=2,'CHAMPS NECESSAIRES'!$D$14,L$7=3,'CHAMPS NECESSAIRES'!$D$14,L$7=4,'CHAMPS NECESSAIRES'!$D$14,L$7=5,'CHAMPS NECESSAIRES'!$D$14)</f>
        <v>0.25000000000000006</v>
      </c>
      <c r="M13" s="94" cm="1">
        <f t="array" ref="M13">_xlfn.IFS(M$7=6," ",M$7=7," ",M$7=1,'CHAMPS NECESSAIRES'!$D$14,M$7=2,'CHAMPS NECESSAIRES'!$D$14,M$7=3,'CHAMPS NECESSAIRES'!$D$14,M$7=4,'CHAMPS NECESSAIRES'!$D$14,M$7=5,'CHAMPS NECESSAIRES'!$D$14)</f>
        <v>0.25000000000000006</v>
      </c>
      <c r="N13" s="94" t="str" cm="1">
        <f t="array" ref="N13">_xlfn.IFS(N$7=6," ",N$7=7," ",N$7=1,'CHAMPS NECESSAIRES'!$D$14,N$7=2,'CHAMPS NECESSAIRES'!$D$14,N$7=3,'CHAMPS NECESSAIRES'!$D$14,N$7=4,'CHAMPS NECESSAIRES'!$D$14,N$7=5,'CHAMPS NECESSAIRES'!$D$14)</f>
        <v xml:space="preserve"> </v>
      </c>
      <c r="O13" s="94" t="str" cm="1">
        <f t="array" ref="O13">_xlfn.IFS(O$7=6," ",O$7=7," ",O$7=1,'CHAMPS NECESSAIRES'!$D$14,O$7=2,'CHAMPS NECESSAIRES'!$D$14,O$7=3,'CHAMPS NECESSAIRES'!$D$14,O$7=4,'CHAMPS NECESSAIRES'!$D$14,O$7=5,'CHAMPS NECESSAIRES'!$D$14)</f>
        <v xml:space="preserve"> </v>
      </c>
      <c r="P13" s="94" cm="1">
        <f t="array" ref="P13">_xlfn.IFS(P$7=6," ",P$7=7," ",P$7=1,'CHAMPS NECESSAIRES'!$D$14,P$7=2,'CHAMPS NECESSAIRES'!$D$14,P$7=3,'CHAMPS NECESSAIRES'!$D$14,P$7=4,'CHAMPS NECESSAIRES'!$D$14,P$7=5,'CHAMPS NECESSAIRES'!$D$14)</f>
        <v>0.25000000000000006</v>
      </c>
      <c r="Q13" s="94" cm="1">
        <f t="array" ref="Q13">_xlfn.IFS(Q$7=6," ",Q$7=7," ",Q$7=1,'CHAMPS NECESSAIRES'!$D$14,Q$7=2,'CHAMPS NECESSAIRES'!$D$14,Q$7=3,'CHAMPS NECESSAIRES'!$D$14,Q$7=4,'CHAMPS NECESSAIRES'!$D$14,Q$7=5,'CHAMPS NECESSAIRES'!$D$14)</f>
        <v>0.25000000000000006</v>
      </c>
      <c r="R13" s="94" cm="1">
        <f t="array" ref="R13">_xlfn.IFS(R$7=6," ",R$7=7," ",R$7=1,'CHAMPS NECESSAIRES'!$D$14,R$7=2,'CHAMPS NECESSAIRES'!$D$14,R$7=3,'CHAMPS NECESSAIRES'!$D$14,R$7=4,'CHAMPS NECESSAIRES'!$D$14,R$7=5,'CHAMPS NECESSAIRES'!$D$14)</f>
        <v>0.25000000000000006</v>
      </c>
      <c r="S13" s="94" cm="1">
        <f t="array" ref="S13">_xlfn.IFS(S$7=6," ",S$7=7," ",S$7=1,'CHAMPS NECESSAIRES'!$D$14,S$7=2,'CHAMPS NECESSAIRES'!$D$14,S$7=3,'CHAMPS NECESSAIRES'!$D$14,S$7=4,'CHAMPS NECESSAIRES'!$D$14,S$7=5,'CHAMPS NECESSAIRES'!$D$14)</f>
        <v>0.25000000000000006</v>
      </c>
      <c r="T13" s="94" cm="1">
        <f t="array" ref="T13">_xlfn.IFS(T$7=6," ",T$7=7," ",T$7=1,'CHAMPS NECESSAIRES'!$D$14,T$7=2,'CHAMPS NECESSAIRES'!$D$14,T$7=3,'CHAMPS NECESSAIRES'!$D$14,T$7=4,'CHAMPS NECESSAIRES'!$D$14,T$7=5,'CHAMPS NECESSAIRES'!$D$14)</f>
        <v>0.25000000000000006</v>
      </c>
      <c r="U13" s="94" t="str" cm="1">
        <f t="array" ref="U13">_xlfn.IFS(U$7=6," ",U$7=7," ",U$7=1,'CHAMPS NECESSAIRES'!$D$14,U$7=2,'CHAMPS NECESSAIRES'!$D$14,U$7=3,'CHAMPS NECESSAIRES'!$D$14,U$7=4,'CHAMPS NECESSAIRES'!$D$14,U$7=5,'CHAMPS NECESSAIRES'!$D$14)</f>
        <v xml:space="preserve"> </v>
      </c>
      <c r="V13" s="94" t="str" cm="1">
        <f t="array" ref="V13">_xlfn.IFS(V$7=6," ",V$7=7," ",V$7=1,'CHAMPS NECESSAIRES'!$D$14,V$7=2,'CHAMPS NECESSAIRES'!$D$14,V$7=3,'CHAMPS NECESSAIRES'!$D$14,V$7=4,'CHAMPS NECESSAIRES'!$D$14,V$7=5,'CHAMPS NECESSAIRES'!$D$14)</f>
        <v xml:space="preserve"> </v>
      </c>
      <c r="W13" s="94" cm="1">
        <f t="array" ref="W13">_xlfn.IFS(W$7=6," ",W$7=7," ",W$7=1,'CHAMPS NECESSAIRES'!$D$14,W$7=2,'CHAMPS NECESSAIRES'!$D$14,W$7=3,'CHAMPS NECESSAIRES'!$D$14,W$7=4,'CHAMPS NECESSAIRES'!$D$14,W$7=5,'CHAMPS NECESSAIRES'!$D$14)</f>
        <v>0.25000000000000006</v>
      </c>
      <c r="X13" s="94" cm="1">
        <f t="array" ref="X13">_xlfn.IFS(X$7=6," ",X$7=7," ",X$7=1,'CHAMPS NECESSAIRES'!$D$14,X$7=2,'CHAMPS NECESSAIRES'!$D$14,X$7=3,'CHAMPS NECESSAIRES'!$D$14,X$7=4,'CHAMPS NECESSAIRES'!$D$14,X$7=5,'CHAMPS NECESSAIRES'!$D$14)</f>
        <v>0.25000000000000006</v>
      </c>
      <c r="Y13" s="94" cm="1">
        <f t="array" ref="Y13">_xlfn.IFS(Y$7=6," ",Y$7=7," ",Y$7=1,'CHAMPS NECESSAIRES'!$D$14,Y$7=2,'CHAMPS NECESSAIRES'!$D$14,Y$7=3,'CHAMPS NECESSAIRES'!$D$14,Y$7=4,'CHAMPS NECESSAIRES'!$D$14,Y$7=5,'CHAMPS NECESSAIRES'!$D$14)</f>
        <v>0.25000000000000006</v>
      </c>
      <c r="Z13" s="94" cm="1">
        <f t="array" ref="Z13">_xlfn.IFS(Z$7=6," ",Z$7=7," ",Z$7=1,'CHAMPS NECESSAIRES'!$D$14,Z$7=2,'CHAMPS NECESSAIRES'!$D$14,Z$7=3,'CHAMPS NECESSAIRES'!$D$14,Z$7=4,'CHAMPS NECESSAIRES'!$D$14,Z$7=5,'CHAMPS NECESSAIRES'!$D$14)</f>
        <v>0.25000000000000006</v>
      </c>
      <c r="AA13" s="94" cm="1">
        <f t="array" ref="AA13">_xlfn.IFS(AA$7=6," ",AA$7=7," ",AA$7=1,'CHAMPS NECESSAIRES'!$D$14,AA$7=2,'CHAMPS NECESSAIRES'!$D$14,AA$7=3,'CHAMPS NECESSAIRES'!$D$14,AA$7=4,'CHAMPS NECESSAIRES'!$D$14,AA$7=5,'CHAMPS NECESSAIRES'!$D$14)</f>
        <v>0.25000000000000006</v>
      </c>
      <c r="AB13" s="94" t="str" cm="1">
        <f t="array" ref="AB13">_xlfn.IFS(AB$7=6," ",AB$7=7," ",AB$7=1,'CHAMPS NECESSAIRES'!$D$14,AB$7=2,'CHAMPS NECESSAIRES'!$D$14,AB$7=3,'CHAMPS NECESSAIRES'!$D$14,AB$7=4,'CHAMPS NECESSAIRES'!$D$14,AB$7=5,'CHAMPS NECESSAIRES'!$D$14)</f>
        <v xml:space="preserve"> </v>
      </c>
      <c r="AC13" s="94" t="str" cm="1">
        <f t="array" ref="AC13">_xlfn.IFS(AC$7=6," ",AC$7=7," ",AC$7=1,'CHAMPS NECESSAIRES'!$D$14,AC$7=2,'CHAMPS NECESSAIRES'!$D$14,AC$7=3,'CHAMPS NECESSAIRES'!$D$14,AC$7=4,'CHAMPS NECESSAIRES'!$D$14,AC$7=5,'CHAMPS NECESSAIRES'!$D$14)</f>
        <v xml:space="preserve"> </v>
      </c>
      <c r="AD13" s="94" cm="1">
        <f t="array" ref="AD13">_xlfn.IFS(AD$7=6," ",AD$7=7," ",AD$7=1,'CHAMPS NECESSAIRES'!$D$14,AD$7=2,'CHAMPS NECESSAIRES'!$D$14,AD$7=3,'CHAMPS NECESSAIRES'!$D$14,AD$7=4,'CHAMPS NECESSAIRES'!$D$14,AD$7=5,'CHAMPS NECESSAIRES'!$D$14)</f>
        <v>0.25000000000000006</v>
      </c>
      <c r="AE13" s="94" cm="1">
        <f t="array" ref="AE13">_xlfn.IFS(AE$7=6," ",AE$7=7," ",AE$7=1,'CHAMPS NECESSAIRES'!$D$14,AE$7=2,'CHAMPS NECESSAIRES'!$D$14,AE$7=3,'CHAMPS NECESSAIRES'!$D$14,AE$7=4,'CHAMPS NECESSAIRES'!$D$14,AE$7=5,'CHAMPS NECESSAIRES'!$D$14)</f>
        <v>0.25000000000000006</v>
      </c>
      <c r="AF13" s="94" cm="1">
        <f t="array" ref="AF13">_xlfn.IFS(AF$7=6," ",AF$7=7," ",AF$7=1,'CHAMPS NECESSAIRES'!$D$14,AF$7=2,'CHAMPS NECESSAIRES'!$D$14,AF$7=3,'CHAMPS NECESSAIRES'!$D$14,AF$7=4,'CHAMPS NECESSAIRES'!$D$14,AF$7=5,'CHAMPS NECESSAIRES'!$D$14)</f>
        <v>0.25000000000000006</v>
      </c>
      <c r="AG13" s="94" cm="1">
        <f t="array" ref="AG13">_xlfn.IFS(AG$7=6," ",AG$7=7," ",AG$7=1,'CHAMPS NECESSAIRES'!$D$14,AG$7=2,'CHAMPS NECESSAIRES'!$D$14,AG$7=3,'CHAMPS NECESSAIRES'!$D$14,AG$7=4,'CHAMPS NECESSAIRES'!$D$14,AG$7=5,'CHAMPS NECESSAIRES'!$D$14)</f>
        <v>0.25000000000000006</v>
      </c>
      <c r="AH13" s="94" cm="1">
        <f t="array" ref="AH13">_xlfn.IFS(AH$7=6," ",AH$7=7," ",AH$7=1,'CHAMPS NECESSAIRES'!$D$14,AH$7=2,'CHAMPS NECESSAIRES'!$D$14,AH$7=3,'CHAMPS NECESSAIRES'!$D$14,AH$7=4,'CHAMPS NECESSAIRES'!$D$14,AH$7=5,'CHAMPS NECESSAIRES'!$D$14)</f>
        <v>0.25000000000000006</v>
      </c>
      <c r="AI13" s="94" t="str" cm="1">
        <f t="array" ref="AI13">_xlfn.IFS(AI$7=6," ",AI$7=7," ",AI$7=1,'CHAMPS NECESSAIRES'!$D$14,AI$7=2,'CHAMPS NECESSAIRES'!$D$14,AI$7=3,'CHAMPS NECESSAIRES'!$D$14,AI$7=4,'CHAMPS NECESSAIRES'!$D$14,AI$7=5,'CHAMPS NECESSAIRES'!$D$14)</f>
        <v xml:space="preserve"> </v>
      </c>
      <c r="AJ13" s="94" t="str" cm="1">
        <f t="array" ref="AJ13">_xlfn.IFS(AJ$7=6," ",AJ$7=7," ",AJ$7=1,'CHAMPS NECESSAIRES'!$D$14,AJ$7=2,'CHAMPS NECESSAIRES'!$D$14,AJ$7=3,'CHAMPS NECESSAIRES'!$D$14,AJ$7=4,'CHAMPS NECESSAIRES'!$D$14,AJ$7=5,'CHAMPS NECESSAIRES'!$D$14)</f>
        <v xml:space="preserve"> </v>
      </c>
      <c r="AK13" s="4" t="e">
        <f t="shared" si="4"/>
        <v>#VALUE!</v>
      </c>
      <c r="AL13" s="5" t="e">
        <f>AK13/24</f>
        <v>#VALUE!</v>
      </c>
      <c r="AM13" s="26">
        <f t="shared" si="6"/>
        <v>5.2500000000000009</v>
      </c>
      <c r="AN13" s="27">
        <f t="shared" si="7"/>
        <v>1.3125000000000002</v>
      </c>
      <c r="AO13" s="28">
        <f t="shared" si="8"/>
        <v>31.500000000000007</v>
      </c>
      <c r="AP13" s="72">
        <f t="shared" si="9"/>
        <v>29.925000000000004</v>
      </c>
      <c r="AQ13" s="17">
        <f t="shared" si="3"/>
        <v>29</v>
      </c>
      <c r="AR13" s="18" t="s">
        <v>86</v>
      </c>
      <c r="AS13" s="32"/>
      <c r="AT13" s="32"/>
      <c r="AU13" s="32"/>
      <c r="AV13" s="32"/>
      <c r="AW13" s="32"/>
      <c r="AX13" s="32"/>
      <c r="AY13" s="32"/>
      <c r="AZ13" s="32"/>
      <c r="BA13" s="32"/>
    </row>
    <row r="14" spans="1:53" x14ac:dyDescent="0.35">
      <c r="A14" s="32"/>
      <c r="B14" s="51" t="s">
        <v>85</v>
      </c>
      <c r="C14" s="15" t="s">
        <v>85</v>
      </c>
      <c r="D14" s="51" t="s">
        <v>57</v>
      </c>
      <c r="E14" s="51" t="s">
        <v>62</v>
      </c>
      <c r="F14" s="94" cm="1">
        <f t="array" ref="F14">_xlfn.IFS(F$7=6," ",F$7=7," ",F$7=1,'CHAMPS NECESSAIRES'!$D$14,F$7=2,'CHAMPS NECESSAIRES'!$D$14,F$7=3,'CHAMPS NECESSAIRES'!$D$14,F$7=4,'CHAMPS NECESSAIRES'!$D$14,F$7=5,'CHAMPS NECESSAIRES'!$D$14)</f>
        <v>0.25000000000000006</v>
      </c>
      <c r="G14" s="94" t="str" cm="1">
        <f t="array" ref="G14">_xlfn.IFS(G$7=6," ",G$7=7," ",G$7=1,'CHAMPS NECESSAIRES'!$D$14,G$7=2,'CHAMPS NECESSAIRES'!$D$14,G$7=3,'CHAMPS NECESSAIRES'!$D$14,G$7=4,'CHAMPS NECESSAIRES'!$D$14,G$7=5,'CHAMPS NECESSAIRES'!$D$14)</f>
        <v xml:space="preserve"> </v>
      </c>
      <c r="H14" s="94" t="str" cm="1">
        <f t="array" ref="H14">_xlfn.IFS(H$7=6," ",H$7=7," ",H$7=1,'CHAMPS NECESSAIRES'!$D$14,H$7=2,'CHAMPS NECESSAIRES'!$D$14,H$7=3,'CHAMPS NECESSAIRES'!$D$14,H$7=4,'CHAMPS NECESSAIRES'!$D$14,H$7=5,'CHAMPS NECESSAIRES'!$D$14)</f>
        <v xml:space="preserve"> </v>
      </c>
      <c r="I14" s="94" cm="1">
        <f t="array" ref="I14">_xlfn.IFS(I$7=6," ",I$7=7," ",I$7=1,'CHAMPS NECESSAIRES'!$D$14,I$7=2,'CHAMPS NECESSAIRES'!$D$14,I$7=3,'CHAMPS NECESSAIRES'!$D$14,I$7=4,'CHAMPS NECESSAIRES'!$D$14,I$7=5,'CHAMPS NECESSAIRES'!$D$14)</f>
        <v>0.25000000000000006</v>
      </c>
      <c r="J14" s="94" cm="1">
        <f t="array" ref="J14">_xlfn.IFS(J$7=6," ",J$7=7," ",J$7=1,'CHAMPS NECESSAIRES'!$D$14,J$7=2,'CHAMPS NECESSAIRES'!$D$14,J$7=3,'CHAMPS NECESSAIRES'!$D$14,J$7=4,'CHAMPS NECESSAIRES'!$D$14,J$7=5,'CHAMPS NECESSAIRES'!$D$14)</f>
        <v>0.25000000000000006</v>
      </c>
      <c r="K14" s="94" cm="1">
        <f t="array" ref="K14">_xlfn.IFS(K$7=6," ",K$7=7," ",K$7=1,'CHAMPS NECESSAIRES'!$D$14,K$7=2,'CHAMPS NECESSAIRES'!$D$14,K$7=3,'CHAMPS NECESSAIRES'!$D$14,K$7=4,'CHAMPS NECESSAIRES'!$D$14,K$7=5,'CHAMPS NECESSAIRES'!$D$14)</f>
        <v>0.25000000000000006</v>
      </c>
      <c r="L14" s="94" cm="1">
        <f t="array" ref="L14">_xlfn.IFS(L$7=6," ",L$7=7," ",L$7=1,'CHAMPS NECESSAIRES'!$D$14,L$7=2,'CHAMPS NECESSAIRES'!$D$14,L$7=3,'CHAMPS NECESSAIRES'!$D$14,L$7=4,'CHAMPS NECESSAIRES'!$D$14,L$7=5,'CHAMPS NECESSAIRES'!$D$14)</f>
        <v>0.25000000000000006</v>
      </c>
      <c r="M14" s="94" cm="1">
        <f t="array" ref="M14">_xlfn.IFS(M$7=6," ",M$7=7," ",M$7=1,'CHAMPS NECESSAIRES'!$D$14,M$7=2,'CHAMPS NECESSAIRES'!$D$14,M$7=3,'CHAMPS NECESSAIRES'!$D$14,M$7=4,'CHAMPS NECESSAIRES'!$D$14,M$7=5,'CHAMPS NECESSAIRES'!$D$14)</f>
        <v>0.25000000000000006</v>
      </c>
      <c r="N14" s="94" t="str" cm="1">
        <f t="array" ref="N14">_xlfn.IFS(N$7=6," ",N$7=7," ",N$7=1,'CHAMPS NECESSAIRES'!$D$14,N$7=2,'CHAMPS NECESSAIRES'!$D$14,N$7=3,'CHAMPS NECESSAIRES'!$D$14,N$7=4,'CHAMPS NECESSAIRES'!$D$14,N$7=5,'CHAMPS NECESSAIRES'!$D$14)</f>
        <v xml:space="preserve"> </v>
      </c>
      <c r="O14" s="94" t="str" cm="1">
        <f t="array" ref="O14">_xlfn.IFS(O$7=6," ",O$7=7," ",O$7=1,'CHAMPS NECESSAIRES'!$D$14,O$7=2,'CHAMPS NECESSAIRES'!$D$14,O$7=3,'CHAMPS NECESSAIRES'!$D$14,O$7=4,'CHAMPS NECESSAIRES'!$D$14,O$7=5,'CHAMPS NECESSAIRES'!$D$14)</f>
        <v xml:space="preserve"> </v>
      </c>
      <c r="P14" s="94" cm="1">
        <f t="array" ref="P14">_xlfn.IFS(P$7=6," ",P$7=7," ",P$7=1,'CHAMPS NECESSAIRES'!$D$14,P$7=2,'CHAMPS NECESSAIRES'!$D$14,P$7=3,'CHAMPS NECESSAIRES'!$D$14,P$7=4,'CHAMPS NECESSAIRES'!$D$14,P$7=5,'CHAMPS NECESSAIRES'!$D$14)</f>
        <v>0.25000000000000006</v>
      </c>
      <c r="Q14" s="94" cm="1">
        <f t="array" ref="Q14">_xlfn.IFS(Q$7=6," ",Q$7=7," ",Q$7=1,'CHAMPS NECESSAIRES'!$D$14,Q$7=2,'CHAMPS NECESSAIRES'!$D$14,Q$7=3,'CHAMPS NECESSAIRES'!$D$14,Q$7=4,'CHAMPS NECESSAIRES'!$D$14,Q$7=5,'CHAMPS NECESSAIRES'!$D$14)</f>
        <v>0.25000000000000006</v>
      </c>
      <c r="R14" s="94" cm="1">
        <f t="array" ref="R14">_xlfn.IFS(R$7=6," ",R$7=7," ",R$7=1,'CHAMPS NECESSAIRES'!$D$14,R$7=2,'CHAMPS NECESSAIRES'!$D$14,R$7=3,'CHAMPS NECESSAIRES'!$D$14,R$7=4,'CHAMPS NECESSAIRES'!$D$14,R$7=5,'CHAMPS NECESSAIRES'!$D$14)</f>
        <v>0.25000000000000006</v>
      </c>
      <c r="S14" s="94" cm="1">
        <f t="array" ref="S14">_xlfn.IFS(S$7=6," ",S$7=7," ",S$7=1,'CHAMPS NECESSAIRES'!$D$14,S$7=2,'CHAMPS NECESSAIRES'!$D$14,S$7=3,'CHAMPS NECESSAIRES'!$D$14,S$7=4,'CHAMPS NECESSAIRES'!$D$14,S$7=5,'CHAMPS NECESSAIRES'!$D$14)</f>
        <v>0.25000000000000006</v>
      </c>
      <c r="T14" s="94" cm="1">
        <f t="array" ref="T14">_xlfn.IFS(T$7=6," ",T$7=7," ",T$7=1,'CHAMPS NECESSAIRES'!$D$14,T$7=2,'CHAMPS NECESSAIRES'!$D$14,T$7=3,'CHAMPS NECESSAIRES'!$D$14,T$7=4,'CHAMPS NECESSAIRES'!$D$14,T$7=5,'CHAMPS NECESSAIRES'!$D$14)</f>
        <v>0.25000000000000006</v>
      </c>
      <c r="U14" s="94" t="str" cm="1">
        <f t="array" ref="U14">_xlfn.IFS(U$7=6," ",U$7=7," ",U$7=1,'CHAMPS NECESSAIRES'!$D$14,U$7=2,'CHAMPS NECESSAIRES'!$D$14,U$7=3,'CHAMPS NECESSAIRES'!$D$14,U$7=4,'CHAMPS NECESSAIRES'!$D$14,U$7=5,'CHAMPS NECESSAIRES'!$D$14)</f>
        <v xml:space="preserve"> </v>
      </c>
      <c r="V14" s="94" t="str" cm="1">
        <f t="array" ref="V14">_xlfn.IFS(V$7=6," ",V$7=7," ",V$7=1,'CHAMPS NECESSAIRES'!$D$14,V$7=2,'CHAMPS NECESSAIRES'!$D$14,V$7=3,'CHAMPS NECESSAIRES'!$D$14,V$7=4,'CHAMPS NECESSAIRES'!$D$14,V$7=5,'CHAMPS NECESSAIRES'!$D$14)</f>
        <v xml:space="preserve"> </v>
      </c>
      <c r="W14" s="94" cm="1">
        <f t="array" ref="W14">_xlfn.IFS(W$7=6," ",W$7=7," ",W$7=1,'CHAMPS NECESSAIRES'!$D$14,W$7=2,'CHAMPS NECESSAIRES'!$D$14,W$7=3,'CHAMPS NECESSAIRES'!$D$14,W$7=4,'CHAMPS NECESSAIRES'!$D$14,W$7=5,'CHAMPS NECESSAIRES'!$D$14)</f>
        <v>0.25000000000000006</v>
      </c>
      <c r="X14" s="94" cm="1">
        <f t="array" ref="X14">_xlfn.IFS(X$7=6," ",X$7=7," ",X$7=1,'CHAMPS NECESSAIRES'!$D$14,X$7=2,'CHAMPS NECESSAIRES'!$D$14,X$7=3,'CHAMPS NECESSAIRES'!$D$14,X$7=4,'CHAMPS NECESSAIRES'!$D$14,X$7=5,'CHAMPS NECESSAIRES'!$D$14)</f>
        <v>0.25000000000000006</v>
      </c>
      <c r="Y14" s="94" cm="1">
        <f t="array" ref="Y14">_xlfn.IFS(Y$7=6," ",Y$7=7," ",Y$7=1,'CHAMPS NECESSAIRES'!$D$14,Y$7=2,'CHAMPS NECESSAIRES'!$D$14,Y$7=3,'CHAMPS NECESSAIRES'!$D$14,Y$7=4,'CHAMPS NECESSAIRES'!$D$14,Y$7=5,'CHAMPS NECESSAIRES'!$D$14)</f>
        <v>0.25000000000000006</v>
      </c>
      <c r="Z14" s="94" cm="1">
        <f t="array" ref="Z14">_xlfn.IFS(Z$7=6," ",Z$7=7," ",Z$7=1,'CHAMPS NECESSAIRES'!$D$14,Z$7=2,'CHAMPS NECESSAIRES'!$D$14,Z$7=3,'CHAMPS NECESSAIRES'!$D$14,Z$7=4,'CHAMPS NECESSAIRES'!$D$14,Z$7=5,'CHAMPS NECESSAIRES'!$D$14)</f>
        <v>0.25000000000000006</v>
      </c>
      <c r="AA14" s="94" cm="1">
        <f t="array" ref="AA14">_xlfn.IFS(AA$7=6," ",AA$7=7," ",AA$7=1,'CHAMPS NECESSAIRES'!$D$14,AA$7=2,'CHAMPS NECESSAIRES'!$D$14,AA$7=3,'CHAMPS NECESSAIRES'!$D$14,AA$7=4,'CHAMPS NECESSAIRES'!$D$14,AA$7=5,'CHAMPS NECESSAIRES'!$D$14)</f>
        <v>0.25000000000000006</v>
      </c>
      <c r="AB14" s="94" t="str" cm="1">
        <f t="array" ref="AB14">_xlfn.IFS(AB$7=6," ",AB$7=7," ",AB$7=1,'CHAMPS NECESSAIRES'!$D$14,AB$7=2,'CHAMPS NECESSAIRES'!$D$14,AB$7=3,'CHAMPS NECESSAIRES'!$D$14,AB$7=4,'CHAMPS NECESSAIRES'!$D$14,AB$7=5,'CHAMPS NECESSAIRES'!$D$14)</f>
        <v xml:space="preserve"> </v>
      </c>
      <c r="AC14" s="94" t="str" cm="1">
        <f t="array" ref="AC14">_xlfn.IFS(AC$7=6," ",AC$7=7," ",AC$7=1,'CHAMPS NECESSAIRES'!$D$14,AC$7=2,'CHAMPS NECESSAIRES'!$D$14,AC$7=3,'CHAMPS NECESSAIRES'!$D$14,AC$7=4,'CHAMPS NECESSAIRES'!$D$14,AC$7=5,'CHAMPS NECESSAIRES'!$D$14)</f>
        <v xml:space="preserve"> </v>
      </c>
      <c r="AD14" s="94" cm="1">
        <f t="array" ref="AD14">_xlfn.IFS(AD$7=6," ",AD$7=7," ",AD$7=1,'CHAMPS NECESSAIRES'!$D$14,AD$7=2,'CHAMPS NECESSAIRES'!$D$14,AD$7=3,'CHAMPS NECESSAIRES'!$D$14,AD$7=4,'CHAMPS NECESSAIRES'!$D$14,AD$7=5,'CHAMPS NECESSAIRES'!$D$14)</f>
        <v>0.25000000000000006</v>
      </c>
      <c r="AE14" s="94" cm="1">
        <f t="array" ref="AE14">_xlfn.IFS(AE$7=6," ",AE$7=7," ",AE$7=1,'CHAMPS NECESSAIRES'!$D$14,AE$7=2,'CHAMPS NECESSAIRES'!$D$14,AE$7=3,'CHAMPS NECESSAIRES'!$D$14,AE$7=4,'CHAMPS NECESSAIRES'!$D$14,AE$7=5,'CHAMPS NECESSAIRES'!$D$14)</f>
        <v>0.25000000000000006</v>
      </c>
      <c r="AF14" s="94" cm="1">
        <f t="array" ref="AF14">_xlfn.IFS(AF$7=6," ",AF$7=7," ",AF$7=1,'CHAMPS NECESSAIRES'!$D$14,AF$7=2,'CHAMPS NECESSAIRES'!$D$14,AF$7=3,'CHAMPS NECESSAIRES'!$D$14,AF$7=4,'CHAMPS NECESSAIRES'!$D$14,AF$7=5,'CHAMPS NECESSAIRES'!$D$14)</f>
        <v>0.25000000000000006</v>
      </c>
      <c r="AG14" s="94" cm="1">
        <f t="array" ref="AG14">_xlfn.IFS(AG$7=6," ",AG$7=7," ",AG$7=1,'CHAMPS NECESSAIRES'!$D$14,AG$7=2,'CHAMPS NECESSAIRES'!$D$14,AG$7=3,'CHAMPS NECESSAIRES'!$D$14,AG$7=4,'CHAMPS NECESSAIRES'!$D$14,AG$7=5,'CHAMPS NECESSAIRES'!$D$14)</f>
        <v>0.25000000000000006</v>
      </c>
      <c r="AH14" s="94" cm="1">
        <f t="array" ref="AH14">_xlfn.IFS(AH$7=6," ",AH$7=7," ",AH$7=1,'CHAMPS NECESSAIRES'!$D$14,AH$7=2,'CHAMPS NECESSAIRES'!$D$14,AH$7=3,'CHAMPS NECESSAIRES'!$D$14,AH$7=4,'CHAMPS NECESSAIRES'!$D$14,AH$7=5,'CHAMPS NECESSAIRES'!$D$14)</f>
        <v>0.25000000000000006</v>
      </c>
      <c r="AI14" s="94" t="str" cm="1">
        <f t="array" ref="AI14">_xlfn.IFS(AI$7=6," ",AI$7=7," ",AI$7=1,'CHAMPS NECESSAIRES'!$D$14,AI$7=2,'CHAMPS NECESSAIRES'!$D$14,AI$7=3,'CHAMPS NECESSAIRES'!$D$14,AI$7=4,'CHAMPS NECESSAIRES'!$D$14,AI$7=5,'CHAMPS NECESSAIRES'!$D$14)</f>
        <v xml:space="preserve"> </v>
      </c>
      <c r="AJ14" s="94" t="str" cm="1">
        <f t="array" ref="AJ14">_xlfn.IFS(AJ$7=6," ",AJ$7=7," ",AJ$7=1,'CHAMPS NECESSAIRES'!$D$14,AJ$7=2,'CHAMPS NECESSAIRES'!$D$14,AJ$7=3,'CHAMPS NECESSAIRES'!$D$14,AJ$7=4,'CHAMPS NECESSAIRES'!$D$14,AJ$7=5,'CHAMPS NECESSAIRES'!$D$14)</f>
        <v xml:space="preserve"> </v>
      </c>
      <c r="AK14" s="4" t="e">
        <f t="shared" si="4"/>
        <v>#VALUE!</v>
      </c>
      <c r="AL14" s="5" t="e">
        <f t="shared" ref="AL14:AL17" si="10">AK14/24</f>
        <v>#VALUE!</v>
      </c>
      <c r="AM14" s="26">
        <f t="shared" si="6"/>
        <v>5.2500000000000009</v>
      </c>
      <c r="AN14" s="27">
        <f t="shared" si="7"/>
        <v>1.3125000000000002</v>
      </c>
      <c r="AO14" s="28">
        <f t="shared" si="8"/>
        <v>31.500000000000007</v>
      </c>
      <c r="AP14" s="72">
        <f t="shared" si="9"/>
        <v>29.925000000000004</v>
      </c>
      <c r="AQ14" s="17">
        <f t="shared" si="3"/>
        <v>29</v>
      </c>
      <c r="AR14" s="18" t="s">
        <v>86</v>
      </c>
      <c r="AS14" s="32"/>
      <c r="AT14" s="32"/>
      <c r="AU14" s="32"/>
      <c r="AV14" s="32"/>
      <c r="AW14" s="32"/>
      <c r="AX14" s="32"/>
      <c r="AY14" s="32"/>
      <c r="AZ14" s="32"/>
      <c r="BA14" s="32"/>
    </row>
    <row r="15" spans="1:53" x14ac:dyDescent="0.35">
      <c r="A15" s="32"/>
      <c r="B15" s="51" t="s">
        <v>85</v>
      </c>
      <c r="C15" s="15" t="s">
        <v>85</v>
      </c>
      <c r="D15" s="51" t="s">
        <v>57</v>
      </c>
      <c r="E15" s="51" t="s">
        <v>62</v>
      </c>
      <c r="F15" s="94" cm="1">
        <f t="array" ref="F15">_xlfn.IFS(F$7=6," ",F$7=7," ",F$7=1,'CHAMPS NECESSAIRES'!$D$14,F$7=2,'CHAMPS NECESSAIRES'!$D$14,F$7=3,'CHAMPS NECESSAIRES'!$D$14,F$7=4,'CHAMPS NECESSAIRES'!$D$14,F$7=5,'CHAMPS NECESSAIRES'!$D$14)</f>
        <v>0.25000000000000006</v>
      </c>
      <c r="G15" s="94" t="str" cm="1">
        <f t="array" ref="G15">_xlfn.IFS(G$7=6," ",G$7=7," ",G$7=1,'CHAMPS NECESSAIRES'!$D$14,G$7=2,'CHAMPS NECESSAIRES'!$D$14,G$7=3,'CHAMPS NECESSAIRES'!$D$14,G$7=4,'CHAMPS NECESSAIRES'!$D$14,G$7=5,'CHAMPS NECESSAIRES'!$D$14)</f>
        <v xml:space="preserve"> </v>
      </c>
      <c r="H15" s="94" t="str" cm="1">
        <f t="array" ref="H15">_xlfn.IFS(H$7=6," ",H$7=7," ",H$7=1,'CHAMPS NECESSAIRES'!$D$14,H$7=2,'CHAMPS NECESSAIRES'!$D$14,H$7=3,'CHAMPS NECESSAIRES'!$D$14,H$7=4,'CHAMPS NECESSAIRES'!$D$14,H$7=5,'CHAMPS NECESSAIRES'!$D$14)</f>
        <v xml:space="preserve"> </v>
      </c>
      <c r="I15" s="94" cm="1">
        <f t="array" ref="I15">_xlfn.IFS(I$7=6," ",I$7=7," ",I$7=1,'CHAMPS NECESSAIRES'!$D$14,I$7=2,'CHAMPS NECESSAIRES'!$D$14,I$7=3,'CHAMPS NECESSAIRES'!$D$14,I$7=4,'CHAMPS NECESSAIRES'!$D$14,I$7=5,'CHAMPS NECESSAIRES'!$D$14)</f>
        <v>0.25000000000000006</v>
      </c>
      <c r="J15" s="94" cm="1">
        <f t="array" ref="J15">_xlfn.IFS(J$7=6," ",J$7=7," ",J$7=1,'CHAMPS NECESSAIRES'!$D$14,J$7=2,'CHAMPS NECESSAIRES'!$D$14,J$7=3,'CHAMPS NECESSAIRES'!$D$14,J$7=4,'CHAMPS NECESSAIRES'!$D$14,J$7=5,'CHAMPS NECESSAIRES'!$D$14)</f>
        <v>0.25000000000000006</v>
      </c>
      <c r="K15" s="94" cm="1">
        <f t="array" ref="K15">_xlfn.IFS(K$7=6," ",K$7=7," ",K$7=1,'CHAMPS NECESSAIRES'!$D$14,K$7=2,'CHAMPS NECESSAIRES'!$D$14,K$7=3,'CHAMPS NECESSAIRES'!$D$14,K$7=4,'CHAMPS NECESSAIRES'!$D$14,K$7=5,'CHAMPS NECESSAIRES'!$D$14)</f>
        <v>0.25000000000000006</v>
      </c>
      <c r="L15" s="94" cm="1">
        <f t="array" ref="L15">_xlfn.IFS(L$7=6," ",L$7=7," ",L$7=1,'CHAMPS NECESSAIRES'!$D$14,L$7=2,'CHAMPS NECESSAIRES'!$D$14,L$7=3,'CHAMPS NECESSAIRES'!$D$14,L$7=4,'CHAMPS NECESSAIRES'!$D$14,L$7=5,'CHAMPS NECESSAIRES'!$D$14)</f>
        <v>0.25000000000000006</v>
      </c>
      <c r="M15" s="94" cm="1">
        <f t="array" ref="M15">_xlfn.IFS(M$7=6," ",M$7=7," ",M$7=1,'CHAMPS NECESSAIRES'!$D$14,M$7=2,'CHAMPS NECESSAIRES'!$D$14,M$7=3,'CHAMPS NECESSAIRES'!$D$14,M$7=4,'CHAMPS NECESSAIRES'!$D$14,M$7=5,'CHAMPS NECESSAIRES'!$D$14)</f>
        <v>0.25000000000000006</v>
      </c>
      <c r="N15" s="94" t="str" cm="1">
        <f t="array" ref="N15">_xlfn.IFS(N$7=6," ",N$7=7," ",N$7=1,'CHAMPS NECESSAIRES'!$D$14,N$7=2,'CHAMPS NECESSAIRES'!$D$14,N$7=3,'CHAMPS NECESSAIRES'!$D$14,N$7=4,'CHAMPS NECESSAIRES'!$D$14,N$7=5,'CHAMPS NECESSAIRES'!$D$14)</f>
        <v xml:space="preserve"> </v>
      </c>
      <c r="O15" s="94" t="str" cm="1">
        <f t="array" ref="O15">_xlfn.IFS(O$7=6," ",O$7=7," ",O$7=1,'CHAMPS NECESSAIRES'!$D$14,O$7=2,'CHAMPS NECESSAIRES'!$D$14,O$7=3,'CHAMPS NECESSAIRES'!$D$14,O$7=4,'CHAMPS NECESSAIRES'!$D$14,O$7=5,'CHAMPS NECESSAIRES'!$D$14)</f>
        <v xml:space="preserve"> </v>
      </c>
      <c r="P15" s="94" cm="1">
        <f t="array" ref="P15">_xlfn.IFS(P$7=6," ",P$7=7," ",P$7=1,'CHAMPS NECESSAIRES'!$D$14,P$7=2,'CHAMPS NECESSAIRES'!$D$14,P$7=3,'CHAMPS NECESSAIRES'!$D$14,P$7=4,'CHAMPS NECESSAIRES'!$D$14,P$7=5,'CHAMPS NECESSAIRES'!$D$14)</f>
        <v>0.25000000000000006</v>
      </c>
      <c r="Q15" s="94" cm="1">
        <f t="array" ref="Q15">_xlfn.IFS(Q$7=6," ",Q$7=7," ",Q$7=1,'CHAMPS NECESSAIRES'!$D$14,Q$7=2,'CHAMPS NECESSAIRES'!$D$14,Q$7=3,'CHAMPS NECESSAIRES'!$D$14,Q$7=4,'CHAMPS NECESSAIRES'!$D$14,Q$7=5,'CHAMPS NECESSAIRES'!$D$14)</f>
        <v>0.25000000000000006</v>
      </c>
      <c r="R15" s="94" cm="1">
        <f t="array" ref="R15">_xlfn.IFS(R$7=6," ",R$7=7," ",R$7=1,'CHAMPS NECESSAIRES'!$D$14,R$7=2,'CHAMPS NECESSAIRES'!$D$14,R$7=3,'CHAMPS NECESSAIRES'!$D$14,R$7=4,'CHAMPS NECESSAIRES'!$D$14,R$7=5,'CHAMPS NECESSAIRES'!$D$14)</f>
        <v>0.25000000000000006</v>
      </c>
      <c r="S15" s="94" cm="1">
        <f t="array" ref="S15">_xlfn.IFS(S$7=6," ",S$7=7," ",S$7=1,'CHAMPS NECESSAIRES'!$D$14,S$7=2,'CHAMPS NECESSAIRES'!$D$14,S$7=3,'CHAMPS NECESSAIRES'!$D$14,S$7=4,'CHAMPS NECESSAIRES'!$D$14,S$7=5,'CHAMPS NECESSAIRES'!$D$14)</f>
        <v>0.25000000000000006</v>
      </c>
      <c r="T15" s="94" cm="1">
        <f t="array" ref="T15">_xlfn.IFS(T$7=6," ",T$7=7," ",T$7=1,'CHAMPS NECESSAIRES'!$D$14,T$7=2,'CHAMPS NECESSAIRES'!$D$14,T$7=3,'CHAMPS NECESSAIRES'!$D$14,T$7=4,'CHAMPS NECESSAIRES'!$D$14,T$7=5,'CHAMPS NECESSAIRES'!$D$14)</f>
        <v>0.25000000000000006</v>
      </c>
      <c r="U15" s="94" t="str" cm="1">
        <f t="array" ref="U15">_xlfn.IFS(U$7=6," ",U$7=7," ",U$7=1,'CHAMPS NECESSAIRES'!$D$14,U$7=2,'CHAMPS NECESSAIRES'!$D$14,U$7=3,'CHAMPS NECESSAIRES'!$D$14,U$7=4,'CHAMPS NECESSAIRES'!$D$14,U$7=5,'CHAMPS NECESSAIRES'!$D$14)</f>
        <v xml:space="preserve"> </v>
      </c>
      <c r="V15" s="94" t="str" cm="1">
        <f t="array" ref="V15">_xlfn.IFS(V$7=6," ",V$7=7," ",V$7=1,'CHAMPS NECESSAIRES'!$D$14,V$7=2,'CHAMPS NECESSAIRES'!$D$14,V$7=3,'CHAMPS NECESSAIRES'!$D$14,V$7=4,'CHAMPS NECESSAIRES'!$D$14,V$7=5,'CHAMPS NECESSAIRES'!$D$14)</f>
        <v xml:space="preserve"> </v>
      </c>
      <c r="W15" s="94" cm="1">
        <f t="array" ref="W15">_xlfn.IFS(W$7=6," ",W$7=7," ",W$7=1,'CHAMPS NECESSAIRES'!$D$14,W$7=2,'CHAMPS NECESSAIRES'!$D$14,W$7=3,'CHAMPS NECESSAIRES'!$D$14,W$7=4,'CHAMPS NECESSAIRES'!$D$14,W$7=5,'CHAMPS NECESSAIRES'!$D$14)</f>
        <v>0.25000000000000006</v>
      </c>
      <c r="X15" s="94" cm="1">
        <f t="array" ref="X15">_xlfn.IFS(X$7=6," ",X$7=7," ",X$7=1,'CHAMPS NECESSAIRES'!$D$14,X$7=2,'CHAMPS NECESSAIRES'!$D$14,X$7=3,'CHAMPS NECESSAIRES'!$D$14,X$7=4,'CHAMPS NECESSAIRES'!$D$14,X$7=5,'CHAMPS NECESSAIRES'!$D$14)</f>
        <v>0.25000000000000006</v>
      </c>
      <c r="Y15" s="94" cm="1">
        <f t="array" ref="Y15">_xlfn.IFS(Y$7=6," ",Y$7=7," ",Y$7=1,'CHAMPS NECESSAIRES'!$D$14,Y$7=2,'CHAMPS NECESSAIRES'!$D$14,Y$7=3,'CHAMPS NECESSAIRES'!$D$14,Y$7=4,'CHAMPS NECESSAIRES'!$D$14,Y$7=5,'CHAMPS NECESSAIRES'!$D$14)</f>
        <v>0.25000000000000006</v>
      </c>
      <c r="Z15" s="94" cm="1">
        <f t="array" ref="Z15">_xlfn.IFS(Z$7=6," ",Z$7=7," ",Z$7=1,'CHAMPS NECESSAIRES'!$D$14,Z$7=2,'CHAMPS NECESSAIRES'!$D$14,Z$7=3,'CHAMPS NECESSAIRES'!$D$14,Z$7=4,'CHAMPS NECESSAIRES'!$D$14,Z$7=5,'CHAMPS NECESSAIRES'!$D$14)</f>
        <v>0.25000000000000006</v>
      </c>
      <c r="AA15" s="94" cm="1">
        <f t="array" ref="AA15">_xlfn.IFS(AA$7=6," ",AA$7=7," ",AA$7=1,'CHAMPS NECESSAIRES'!$D$14,AA$7=2,'CHAMPS NECESSAIRES'!$D$14,AA$7=3,'CHAMPS NECESSAIRES'!$D$14,AA$7=4,'CHAMPS NECESSAIRES'!$D$14,AA$7=5,'CHAMPS NECESSAIRES'!$D$14)</f>
        <v>0.25000000000000006</v>
      </c>
      <c r="AB15" s="94" t="str" cm="1">
        <f t="array" ref="AB15">_xlfn.IFS(AB$7=6," ",AB$7=7," ",AB$7=1,'CHAMPS NECESSAIRES'!$D$14,AB$7=2,'CHAMPS NECESSAIRES'!$D$14,AB$7=3,'CHAMPS NECESSAIRES'!$D$14,AB$7=4,'CHAMPS NECESSAIRES'!$D$14,AB$7=5,'CHAMPS NECESSAIRES'!$D$14)</f>
        <v xml:space="preserve"> </v>
      </c>
      <c r="AC15" s="94" t="str" cm="1">
        <f t="array" ref="AC15">_xlfn.IFS(AC$7=6," ",AC$7=7," ",AC$7=1,'CHAMPS NECESSAIRES'!$D$14,AC$7=2,'CHAMPS NECESSAIRES'!$D$14,AC$7=3,'CHAMPS NECESSAIRES'!$D$14,AC$7=4,'CHAMPS NECESSAIRES'!$D$14,AC$7=5,'CHAMPS NECESSAIRES'!$D$14)</f>
        <v xml:space="preserve"> </v>
      </c>
      <c r="AD15" s="94" cm="1">
        <f t="array" ref="AD15">_xlfn.IFS(AD$7=6," ",AD$7=7," ",AD$7=1,'CHAMPS NECESSAIRES'!$D$14,AD$7=2,'CHAMPS NECESSAIRES'!$D$14,AD$7=3,'CHAMPS NECESSAIRES'!$D$14,AD$7=4,'CHAMPS NECESSAIRES'!$D$14,AD$7=5,'CHAMPS NECESSAIRES'!$D$14)</f>
        <v>0.25000000000000006</v>
      </c>
      <c r="AE15" s="94" cm="1">
        <f t="array" ref="AE15">_xlfn.IFS(AE$7=6," ",AE$7=7," ",AE$7=1,'CHAMPS NECESSAIRES'!$D$14,AE$7=2,'CHAMPS NECESSAIRES'!$D$14,AE$7=3,'CHAMPS NECESSAIRES'!$D$14,AE$7=4,'CHAMPS NECESSAIRES'!$D$14,AE$7=5,'CHAMPS NECESSAIRES'!$D$14)</f>
        <v>0.25000000000000006</v>
      </c>
      <c r="AF15" s="94" cm="1">
        <f t="array" ref="AF15">_xlfn.IFS(AF$7=6," ",AF$7=7," ",AF$7=1,'CHAMPS NECESSAIRES'!$D$14,AF$7=2,'CHAMPS NECESSAIRES'!$D$14,AF$7=3,'CHAMPS NECESSAIRES'!$D$14,AF$7=4,'CHAMPS NECESSAIRES'!$D$14,AF$7=5,'CHAMPS NECESSAIRES'!$D$14)</f>
        <v>0.25000000000000006</v>
      </c>
      <c r="AG15" s="94" cm="1">
        <f t="array" ref="AG15">_xlfn.IFS(AG$7=6," ",AG$7=7," ",AG$7=1,'CHAMPS NECESSAIRES'!$D$14,AG$7=2,'CHAMPS NECESSAIRES'!$D$14,AG$7=3,'CHAMPS NECESSAIRES'!$D$14,AG$7=4,'CHAMPS NECESSAIRES'!$D$14,AG$7=5,'CHAMPS NECESSAIRES'!$D$14)</f>
        <v>0.25000000000000006</v>
      </c>
      <c r="AH15" s="94" cm="1">
        <f t="array" ref="AH15">_xlfn.IFS(AH$7=6," ",AH$7=7," ",AH$7=1,'CHAMPS NECESSAIRES'!$D$14,AH$7=2,'CHAMPS NECESSAIRES'!$D$14,AH$7=3,'CHAMPS NECESSAIRES'!$D$14,AH$7=4,'CHAMPS NECESSAIRES'!$D$14,AH$7=5,'CHAMPS NECESSAIRES'!$D$14)</f>
        <v>0.25000000000000006</v>
      </c>
      <c r="AI15" s="94" t="str" cm="1">
        <f t="array" ref="AI15">_xlfn.IFS(AI$7=6," ",AI$7=7," ",AI$7=1,'CHAMPS NECESSAIRES'!$D$14,AI$7=2,'CHAMPS NECESSAIRES'!$D$14,AI$7=3,'CHAMPS NECESSAIRES'!$D$14,AI$7=4,'CHAMPS NECESSAIRES'!$D$14,AI$7=5,'CHAMPS NECESSAIRES'!$D$14)</f>
        <v xml:space="preserve"> </v>
      </c>
      <c r="AJ15" s="94" t="str" cm="1">
        <f t="array" ref="AJ15">_xlfn.IFS(AJ$7=6," ",AJ$7=7," ",AJ$7=1,'CHAMPS NECESSAIRES'!$D$14,AJ$7=2,'CHAMPS NECESSAIRES'!$D$14,AJ$7=3,'CHAMPS NECESSAIRES'!$D$14,AJ$7=4,'CHAMPS NECESSAIRES'!$D$14,AJ$7=5,'CHAMPS NECESSAIRES'!$D$14)</f>
        <v xml:space="preserve"> </v>
      </c>
      <c r="AK15" s="4" t="e">
        <f t="shared" si="4"/>
        <v>#VALUE!</v>
      </c>
      <c r="AL15" s="5" t="e">
        <f t="shared" si="10"/>
        <v>#VALUE!</v>
      </c>
      <c r="AM15" s="26">
        <f t="shared" si="6"/>
        <v>5.2500000000000009</v>
      </c>
      <c r="AN15" s="27">
        <f t="shared" si="7"/>
        <v>1.3125000000000002</v>
      </c>
      <c r="AO15" s="28">
        <f t="shared" si="8"/>
        <v>31.500000000000007</v>
      </c>
      <c r="AP15" s="72">
        <f t="shared" si="9"/>
        <v>29.925000000000004</v>
      </c>
      <c r="AQ15" s="17">
        <f t="shared" si="3"/>
        <v>29</v>
      </c>
      <c r="AR15" s="18" t="s">
        <v>86</v>
      </c>
      <c r="AS15" s="32"/>
      <c r="AT15" s="32"/>
      <c r="AU15" s="32"/>
      <c r="AV15" s="32"/>
      <c r="AW15" s="32"/>
      <c r="AX15" s="32"/>
      <c r="AY15" s="32"/>
      <c r="AZ15" s="32"/>
      <c r="BA15" s="32"/>
    </row>
    <row r="16" spans="1:53" ht="15.75" customHeight="1" x14ac:dyDescent="0.35">
      <c r="A16" s="32"/>
      <c r="B16" s="51" t="s">
        <v>85</v>
      </c>
      <c r="C16" s="15" t="s">
        <v>85</v>
      </c>
      <c r="D16" s="51" t="s">
        <v>57</v>
      </c>
      <c r="E16" s="51" t="s">
        <v>62</v>
      </c>
      <c r="F16" s="94" cm="1">
        <f t="array" ref="F16">_xlfn.IFS(F$7=6," ",F$7=7," ",F$7=1,'CHAMPS NECESSAIRES'!$D$14,F$7=2,'CHAMPS NECESSAIRES'!$D$14,F$7=3,'CHAMPS NECESSAIRES'!$D$14,F$7=4,'CHAMPS NECESSAIRES'!$D$14,F$7=5,'CHAMPS NECESSAIRES'!$D$14)</f>
        <v>0.25000000000000006</v>
      </c>
      <c r="G16" s="94" t="str" cm="1">
        <f t="array" ref="G16">_xlfn.IFS(G$7=6," ",G$7=7," ",G$7=1,'CHAMPS NECESSAIRES'!$D$14,G$7=2,'CHAMPS NECESSAIRES'!$D$14,G$7=3,'CHAMPS NECESSAIRES'!$D$14,G$7=4,'CHAMPS NECESSAIRES'!$D$14,G$7=5,'CHAMPS NECESSAIRES'!$D$14)</f>
        <v xml:space="preserve"> </v>
      </c>
      <c r="H16" s="94" t="str" cm="1">
        <f t="array" ref="H16">_xlfn.IFS(H$7=6," ",H$7=7," ",H$7=1,'CHAMPS NECESSAIRES'!$D$14,H$7=2,'CHAMPS NECESSAIRES'!$D$14,H$7=3,'CHAMPS NECESSAIRES'!$D$14,H$7=4,'CHAMPS NECESSAIRES'!$D$14,H$7=5,'CHAMPS NECESSAIRES'!$D$14)</f>
        <v xml:space="preserve"> </v>
      </c>
      <c r="I16" s="94" cm="1">
        <f t="array" ref="I16">_xlfn.IFS(I$7=6," ",I$7=7," ",I$7=1,'CHAMPS NECESSAIRES'!$D$14,I$7=2,'CHAMPS NECESSAIRES'!$D$14,I$7=3,'CHAMPS NECESSAIRES'!$D$14,I$7=4,'CHAMPS NECESSAIRES'!$D$14,I$7=5,'CHAMPS NECESSAIRES'!$D$14)</f>
        <v>0.25000000000000006</v>
      </c>
      <c r="J16" s="94" cm="1">
        <f t="array" ref="J16">_xlfn.IFS(J$7=6," ",J$7=7," ",J$7=1,'CHAMPS NECESSAIRES'!$D$14,J$7=2,'CHAMPS NECESSAIRES'!$D$14,J$7=3,'CHAMPS NECESSAIRES'!$D$14,J$7=4,'CHAMPS NECESSAIRES'!$D$14,J$7=5,'CHAMPS NECESSAIRES'!$D$14)</f>
        <v>0.25000000000000006</v>
      </c>
      <c r="K16" s="94" cm="1">
        <f t="array" ref="K16">_xlfn.IFS(K$7=6," ",K$7=7," ",K$7=1,'CHAMPS NECESSAIRES'!$D$14,K$7=2,'CHAMPS NECESSAIRES'!$D$14,K$7=3,'CHAMPS NECESSAIRES'!$D$14,K$7=4,'CHAMPS NECESSAIRES'!$D$14,K$7=5,'CHAMPS NECESSAIRES'!$D$14)</f>
        <v>0.25000000000000006</v>
      </c>
      <c r="L16" s="94" cm="1">
        <f t="array" ref="L16">_xlfn.IFS(L$7=6," ",L$7=7," ",L$7=1,'CHAMPS NECESSAIRES'!$D$14,L$7=2,'CHAMPS NECESSAIRES'!$D$14,L$7=3,'CHAMPS NECESSAIRES'!$D$14,L$7=4,'CHAMPS NECESSAIRES'!$D$14,L$7=5,'CHAMPS NECESSAIRES'!$D$14)</f>
        <v>0.25000000000000006</v>
      </c>
      <c r="M16" s="94" cm="1">
        <f t="array" ref="M16">_xlfn.IFS(M$7=6," ",M$7=7," ",M$7=1,'CHAMPS NECESSAIRES'!$D$14,M$7=2,'CHAMPS NECESSAIRES'!$D$14,M$7=3,'CHAMPS NECESSAIRES'!$D$14,M$7=4,'CHAMPS NECESSAIRES'!$D$14,M$7=5,'CHAMPS NECESSAIRES'!$D$14)</f>
        <v>0.25000000000000006</v>
      </c>
      <c r="N16" s="94" t="str" cm="1">
        <f t="array" ref="N16">_xlfn.IFS(N$7=6," ",N$7=7," ",N$7=1,'CHAMPS NECESSAIRES'!$D$14,N$7=2,'CHAMPS NECESSAIRES'!$D$14,N$7=3,'CHAMPS NECESSAIRES'!$D$14,N$7=4,'CHAMPS NECESSAIRES'!$D$14,N$7=5,'CHAMPS NECESSAIRES'!$D$14)</f>
        <v xml:space="preserve"> </v>
      </c>
      <c r="O16" s="94" t="str" cm="1">
        <f t="array" ref="O16">_xlfn.IFS(O$7=6," ",O$7=7," ",O$7=1,'CHAMPS NECESSAIRES'!$D$14,O$7=2,'CHAMPS NECESSAIRES'!$D$14,O$7=3,'CHAMPS NECESSAIRES'!$D$14,O$7=4,'CHAMPS NECESSAIRES'!$D$14,O$7=5,'CHAMPS NECESSAIRES'!$D$14)</f>
        <v xml:space="preserve"> </v>
      </c>
      <c r="P16" s="94" cm="1">
        <f t="array" ref="P16">_xlfn.IFS(P$7=6," ",P$7=7," ",P$7=1,'CHAMPS NECESSAIRES'!$D$14,P$7=2,'CHAMPS NECESSAIRES'!$D$14,P$7=3,'CHAMPS NECESSAIRES'!$D$14,P$7=4,'CHAMPS NECESSAIRES'!$D$14,P$7=5,'CHAMPS NECESSAIRES'!$D$14)</f>
        <v>0.25000000000000006</v>
      </c>
      <c r="Q16" s="94" cm="1">
        <f t="array" ref="Q16">_xlfn.IFS(Q$7=6," ",Q$7=7," ",Q$7=1,'CHAMPS NECESSAIRES'!$D$14,Q$7=2,'CHAMPS NECESSAIRES'!$D$14,Q$7=3,'CHAMPS NECESSAIRES'!$D$14,Q$7=4,'CHAMPS NECESSAIRES'!$D$14,Q$7=5,'CHAMPS NECESSAIRES'!$D$14)</f>
        <v>0.25000000000000006</v>
      </c>
      <c r="R16" s="94" cm="1">
        <f t="array" ref="R16">_xlfn.IFS(R$7=6," ",R$7=7," ",R$7=1,'CHAMPS NECESSAIRES'!$D$14,R$7=2,'CHAMPS NECESSAIRES'!$D$14,R$7=3,'CHAMPS NECESSAIRES'!$D$14,R$7=4,'CHAMPS NECESSAIRES'!$D$14,R$7=5,'CHAMPS NECESSAIRES'!$D$14)</f>
        <v>0.25000000000000006</v>
      </c>
      <c r="S16" s="94" cm="1">
        <f t="array" ref="S16">_xlfn.IFS(S$7=6," ",S$7=7," ",S$7=1,'CHAMPS NECESSAIRES'!$D$14,S$7=2,'CHAMPS NECESSAIRES'!$D$14,S$7=3,'CHAMPS NECESSAIRES'!$D$14,S$7=4,'CHAMPS NECESSAIRES'!$D$14,S$7=5,'CHAMPS NECESSAIRES'!$D$14)</f>
        <v>0.25000000000000006</v>
      </c>
      <c r="T16" s="94" cm="1">
        <f t="array" ref="T16">_xlfn.IFS(T$7=6," ",T$7=7," ",T$7=1,'CHAMPS NECESSAIRES'!$D$14,T$7=2,'CHAMPS NECESSAIRES'!$D$14,T$7=3,'CHAMPS NECESSAIRES'!$D$14,T$7=4,'CHAMPS NECESSAIRES'!$D$14,T$7=5,'CHAMPS NECESSAIRES'!$D$14)</f>
        <v>0.25000000000000006</v>
      </c>
      <c r="U16" s="94" t="str" cm="1">
        <f t="array" ref="U16">_xlfn.IFS(U$7=6," ",U$7=7," ",U$7=1,'CHAMPS NECESSAIRES'!$D$14,U$7=2,'CHAMPS NECESSAIRES'!$D$14,U$7=3,'CHAMPS NECESSAIRES'!$D$14,U$7=4,'CHAMPS NECESSAIRES'!$D$14,U$7=5,'CHAMPS NECESSAIRES'!$D$14)</f>
        <v xml:space="preserve"> </v>
      </c>
      <c r="V16" s="94" t="str" cm="1">
        <f t="array" ref="V16">_xlfn.IFS(V$7=6," ",V$7=7," ",V$7=1,'CHAMPS NECESSAIRES'!$D$14,V$7=2,'CHAMPS NECESSAIRES'!$D$14,V$7=3,'CHAMPS NECESSAIRES'!$D$14,V$7=4,'CHAMPS NECESSAIRES'!$D$14,V$7=5,'CHAMPS NECESSAIRES'!$D$14)</f>
        <v xml:space="preserve"> </v>
      </c>
      <c r="W16" s="94" cm="1">
        <f t="array" ref="W16">_xlfn.IFS(W$7=6," ",W$7=7," ",W$7=1,'CHAMPS NECESSAIRES'!$D$14,W$7=2,'CHAMPS NECESSAIRES'!$D$14,W$7=3,'CHAMPS NECESSAIRES'!$D$14,W$7=4,'CHAMPS NECESSAIRES'!$D$14,W$7=5,'CHAMPS NECESSAIRES'!$D$14)</f>
        <v>0.25000000000000006</v>
      </c>
      <c r="X16" s="94" cm="1">
        <f t="array" ref="X16">_xlfn.IFS(X$7=6," ",X$7=7," ",X$7=1,'CHAMPS NECESSAIRES'!$D$14,X$7=2,'CHAMPS NECESSAIRES'!$D$14,X$7=3,'CHAMPS NECESSAIRES'!$D$14,X$7=4,'CHAMPS NECESSAIRES'!$D$14,X$7=5,'CHAMPS NECESSAIRES'!$D$14)</f>
        <v>0.25000000000000006</v>
      </c>
      <c r="Y16" s="94" cm="1">
        <f t="array" ref="Y16">_xlfn.IFS(Y$7=6," ",Y$7=7," ",Y$7=1,'CHAMPS NECESSAIRES'!$D$14,Y$7=2,'CHAMPS NECESSAIRES'!$D$14,Y$7=3,'CHAMPS NECESSAIRES'!$D$14,Y$7=4,'CHAMPS NECESSAIRES'!$D$14,Y$7=5,'CHAMPS NECESSAIRES'!$D$14)</f>
        <v>0.25000000000000006</v>
      </c>
      <c r="Z16" s="94" cm="1">
        <f t="array" ref="Z16">_xlfn.IFS(Z$7=6," ",Z$7=7," ",Z$7=1,'CHAMPS NECESSAIRES'!$D$14,Z$7=2,'CHAMPS NECESSAIRES'!$D$14,Z$7=3,'CHAMPS NECESSAIRES'!$D$14,Z$7=4,'CHAMPS NECESSAIRES'!$D$14,Z$7=5,'CHAMPS NECESSAIRES'!$D$14)</f>
        <v>0.25000000000000006</v>
      </c>
      <c r="AA16" s="94" cm="1">
        <f t="array" ref="AA16">_xlfn.IFS(AA$7=6," ",AA$7=7," ",AA$7=1,'CHAMPS NECESSAIRES'!$D$14,AA$7=2,'CHAMPS NECESSAIRES'!$D$14,AA$7=3,'CHAMPS NECESSAIRES'!$D$14,AA$7=4,'CHAMPS NECESSAIRES'!$D$14,AA$7=5,'CHAMPS NECESSAIRES'!$D$14)</f>
        <v>0.25000000000000006</v>
      </c>
      <c r="AB16" s="94" t="str" cm="1">
        <f t="array" ref="AB16">_xlfn.IFS(AB$7=6," ",AB$7=7," ",AB$7=1,'CHAMPS NECESSAIRES'!$D$14,AB$7=2,'CHAMPS NECESSAIRES'!$D$14,AB$7=3,'CHAMPS NECESSAIRES'!$D$14,AB$7=4,'CHAMPS NECESSAIRES'!$D$14,AB$7=5,'CHAMPS NECESSAIRES'!$D$14)</f>
        <v xml:space="preserve"> </v>
      </c>
      <c r="AC16" s="94" t="str" cm="1">
        <f t="array" ref="AC16">_xlfn.IFS(AC$7=6," ",AC$7=7," ",AC$7=1,'CHAMPS NECESSAIRES'!$D$14,AC$7=2,'CHAMPS NECESSAIRES'!$D$14,AC$7=3,'CHAMPS NECESSAIRES'!$D$14,AC$7=4,'CHAMPS NECESSAIRES'!$D$14,AC$7=5,'CHAMPS NECESSAIRES'!$D$14)</f>
        <v xml:space="preserve"> </v>
      </c>
      <c r="AD16" s="94" cm="1">
        <f t="array" ref="AD16">_xlfn.IFS(AD$7=6," ",AD$7=7," ",AD$7=1,'CHAMPS NECESSAIRES'!$D$14,AD$7=2,'CHAMPS NECESSAIRES'!$D$14,AD$7=3,'CHAMPS NECESSAIRES'!$D$14,AD$7=4,'CHAMPS NECESSAIRES'!$D$14,AD$7=5,'CHAMPS NECESSAIRES'!$D$14)</f>
        <v>0.25000000000000006</v>
      </c>
      <c r="AE16" s="94" cm="1">
        <f t="array" ref="AE16">_xlfn.IFS(AE$7=6," ",AE$7=7," ",AE$7=1,'CHAMPS NECESSAIRES'!$D$14,AE$7=2,'CHAMPS NECESSAIRES'!$D$14,AE$7=3,'CHAMPS NECESSAIRES'!$D$14,AE$7=4,'CHAMPS NECESSAIRES'!$D$14,AE$7=5,'CHAMPS NECESSAIRES'!$D$14)</f>
        <v>0.25000000000000006</v>
      </c>
      <c r="AF16" s="94" cm="1">
        <f t="array" ref="AF16">_xlfn.IFS(AF$7=6," ",AF$7=7," ",AF$7=1,'CHAMPS NECESSAIRES'!$D$14,AF$7=2,'CHAMPS NECESSAIRES'!$D$14,AF$7=3,'CHAMPS NECESSAIRES'!$D$14,AF$7=4,'CHAMPS NECESSAIRES'!$D$14,AF$7=5,'CHAMPS NECESSAIRES'!$D$14)</f>
        <v>0.25000000000000006</v>
      </c>
      <c r="AG16" s="94" cm="1">
        <f t="array" ref="AG16">_xlfn.IFS(AG$7=6," ",AG$7=7," ",AG$7=1,'CHAMPS NECESSAIRES'!$D$14,AG$7=2,'CHAMPS NECESSAIRES'!$D$14,AG$7=3,'CHAMPS NECESSAIRES'!$D$14,AG$7=4,'CHAMPS NECESSAIRES'!$D$14,AG$7=5,'CHAMPS NECESSAIRES'!$D$14)</f>
        <v>0.25000000000000006</v>
      </c>
      <c r="AH16" s="94" cm="1">
        <f t="array" ref="AH16">_xlfn.IFS(AH$7=6," ",AH$7=7," ",AH$7=1,'CHAMPS NECESSAIRES'!$D$14,AH$7=2,'CHAMPS NECESSAIRES'!$D$14,AH$7=3,'CHAMPS NECESSAIRES'!$D$14,AH$7=4,'CHAMPS NECESSAIRES'!$D$14,AH$7=5,'CHAMPS NECESSAIRES'!$D$14)</f>
        <v>0.25000000000000006</v>
      </c>
      <c r="AI16" s="94" t="str" cm="1">
        <f t="array" ref="AI16">_xlfn.IFS(AI$7=6," ",AI$7=7," ",AI$7=1,'CHAMPS NECESSAIRES'!$D$14,AI$7=2,'CHAMPS NECESSAIRES'!$D$14,AI$7=3,'CHAMPS NECESSAIRES'!$D$14,AI$7=4,'CHAMPS NECESSAIRES'!$D$14,AI$7=5,'CHAMPS NECESSAIRES'!$D$14)</f>
        <v xml:space="preserve"> </v>
      </c>
      <c r="AJ16" s="94" t="str" cm="1">
        <f t="array" ref="AJ16">_xlfn.IFS(AJ$7=6," ",AJ$7=7," ",AJ$7=1,'CHAMPS NECESSAIRES'!$D$14,AJ$7=2,'CHAMPS NECESSAIRES'!$D$14,AJ$7=3,'CHAMPS NECESSAIRES'!$D$14,AJ$7=4,'CHAMPS NECESSAIRES'!$D$14,AJ$7=5,'CHAMPS NECESSAIRES'!$D$14)</f>
        <v xml:space="preserve"> </v>
      </c>
      <c r="AK16" s="4" t="e">
        <f t="shared" si="4"/>
        <v>#VALUE!</v>
      </c>
      <c r="AL16" s="5" t="e">
        <f t="shared" si="10"/>
        <v>#VALUE!</v>
      </c>
      <c r="AM16" s="26">
        <f t="shared" si="6"/>
        <v>5.2500000000000009</v>
      </c>
      <c r="AN16" s="27">
        <f t="shared" si="7"/>
        <v>1.3125000000000002</v>
      </c>
      <c r="AO16" s="28">
        <f t="shared" si="8"/>
        <v>31.500000000000007</v>
      </c>
      <c r="AP16" s="72">
        <f t="shared" si="9"/>
        <v>29.925000000000004</v>
      </c>
      <c r="AQ16" s="17">
        <f t="shared" si="3"/>
        <v>29</v>
      </c>
      <c r="AR16" s="18" t="s">
        <v>86</v>
      </c>
      <c r="AS16" s="32"/>
      <c r="AT16" s="32"/>
      <c r="AU16" s="32"/>
      <c r="AV16" s="32"/>
      <c r="AW16" s="32"/>
      <c r="AX16" s="32"/>
      <c r="AY16" s="32"/>
      <c r="AZ16" s="32"/>
      <c r="BA16" s="32"/>
    </row>
    <row r="17" spans="1:53" ht="15" thickBot="1" x14ac:dyDescent="0.4">
      <c r="A17" s="32"/>
      <c r="B17" s="52" t="s">
        <v>85</v>
      </c>
      <c r="C17" s="16" t="s">
        <v>85</v>
      </c>
      <c r="D17" s="52" t="s">
        <v>57</v>
      </c>
      <c r="E17" s="52" t="s">
        <v>62</v>
      </c>
      <c r="F17" s="94" cm="1">
        <f t="array" ref="F17">_xlfn.IFS(F$7=6," ",F$7=7," ",F$7=1,'CHAMPS NECESSAIRES'!$D$14,F$7=2,'CHAMPS NECESSAIRES'!$D$14,F$7=3,'CHAMPS NECESSAIRES'!$D$14,F$7=4,'CHAMPS NECESSAIRES'!$D$14,F$7=5,'CHAMPS NECESSAIRES'!$D$14)</f>
        <v>0.25000000000000006</v>
      </c>
      <c r="G17" s="94" t="str" cm="1">
        <f t="array" ref="G17">_xlfn.IFS(G$7=6," ",G$7=7," ",G$7=1,'CHAMPS NECESSAIRES'!$D$14,G$7=2,'CHAMPS NECESSAIRES'!$D$14,G$7=3,'CHAMPS NECESSAIRES'!$D$14,G$7=4,'CHAMPS NECESSAIRES'!$D$14,G$7=5,'CHAMPS NECESSAIRES'!$D$14)</f>
        <v xml:space="preserve"> </v>
      </c>
      <c r="H17" s="94" t="str" cm="1">
        <f t="array" ref="H17">_xlfn.IFS(H$7=6," ",H$7=7," ",H$7=1,'CHAMPS NECESSAIRES'!$D$14,H$7=2,'CHAMPS NECESSAIRES'!$D$14,H$7=3,'CHAMPS NECESSAIRES'!$D$14,H$7=4,'CHAMPS NECESSAIRES'!$D$14,H$7=5,'CHAMPS NECESSAIRES'!$D$14)</f>
        <v xml:space="preserve"> </v>
      </c>
      <c r="I17" s="94" cm="1">
        <f t="array" ref="I17">_xlfn.IFS(I$7=6," ",I$7=7," ",I$7=1,'CHAMPS NECESSAIRES'!$D$14,I$7=2,'CHAMPS NECESSAIRES'!$D$14,I$7=3,'CHAMPS NECESSAIRES'!$D$14,I$7=4,'CHAMPS NECESSAIRES'!$D$14,I$7=5,'CHAMPS NECESSAIRES'!$D$14)</f>
        <v>0.25000000000000006</v>
      </c>
      <c r="J17" s="94" cm="1">
        <f t="array" ref="J17">_xlfn.IFS(J$7=6," ",J$7=7," ",J$7=1,'CHAMPS NECESSAIRES'!$D$14,J$7=2,'CHAMPS NECESSAIRES'!$D$14,J$7=3,'CHAMPS NECESSAIRES'!$D$14,J$7=4,'CHAMPS NECESSAIRES'!$D$14,J$7=5,'CHAMPS NECESSAIRES'!$D$14)</f>
        <v>0.25000000000000006</v>
      </c>
      <c r="K17" s="94" cm="1">
        <f t="array" ref="K17">_xlfn.IFS(K$7=6," ",K$7=7," ",K$7=1,'CHAMPS NECESSAIRES'!$D$14,K$7=2,'CHAMPS NECESSAIRES'!$D$14,K$7=3,'CHAMPS NECESSAIRES'!$D$14,K$7=4,'CHAMPS NECESSAIRES'!$D$14,K$7=5,'CHAMPS NECESSAIRES'!$D$14)</f>
        <v>0.25000000000000006</v>
      </c>
      <c r="L17" s="94" cm="1">
        <f t="array" ref="L17">_xlfn.IFS(L$7=6," ",L$7=7," ",L$7=1,'CHAMPS NECESSAIRES'!$D$14,L$7=2,'CHAMPS NECESSAIRES'!$D$14,L$7=3,'CHAMPS NECESSAIRES'!$D$14,L$7=4,'CHAMPS NECESSAIRES'!$D$14,L$7=5,'CHAMPS NECESSAIRES'!$D$14)</f>
        <v>0.25000000000000006</v>
      </c>
      <c r="M17" s="94" cm="1">
        <f t="array" ref="M17">_xlfn.IFS(M$7=6," ",M$7=7," ",M$7=1,'CHAMPS NECESSAIRES'!$D$14,M$7=2,'CHAMPS NECESSAIRES'!$D$14,M$7=3,'CHAMPS NECESSAIRES'!$D$14,M$7=4,'CHAMPS NECESSAIRES'!$D$14,M$7=5,'CHAMPS NECESSAIRES'!$D$14)</f>
        <v>0.25000000000000006</v>
      </c>
      <c r="N17" s="94" t="str" cm="1">
        <f t="array" ref="N17">_xlfn.IFS(N$7=6," ",N$7=7," ",N$7=1,'CHAMPS NECESSAIRES'!$D$14,N$7=2,'CHAMPS NECESSAIRES'!$D$14,N$7=3,'CHAMPS NECESSAIRES'!$D$14,N$7=4,'CHAMPS NECESSAIRES'!$D$14,N$7=5,'CHAMPS NECESSAIRES'!$D$14)</f>
        <v xml:space="preserve"> </v>
      </c>
      <c r="O17" s="94" t="str" cm="1">
        <f t="array" ref="O17">_xlfn.IFS(O$7=6," ",O$7=7," ",O$7=1,'CHAMPS NECESSAIRES'!$D$14,O$7=2,'CHAMPS NECESSAIRES'!$D$14,O$7=3,'CHAMPS NECESSAIRES'!$D$14,O$7=4,'CHAMPS NECESSAIRES'!$D$14,O$7=5,'CHAMPS NECESSAIRES'!$D$14)</f>
        <v xml:space="preserve"> </v>
      </c>
      <c r="P17" s="94" cm="1">
        <f t="array" ref="P17">_xlfn.IFS(P$7=6," ",P$7=7," ",P$7=1,'CHAMPS NECESSAIRES'!$D$14,P$7=2,'CHAMPS NECESSAIRES'!$D$14,P$7=3,'CHAMPS NECESSAIRES'!$D$14,P$7=4,'CHAMPS NECESSAIRES'!$D$14,P$7=5,'CHAMPS NECESSAIRES'!$D$14)</f>
        <v>0.25000000000000006</v>
      </c>
      <c r="Q17" s="94" cm="1">
        <f t="array" ref="Q17">_xlfn.IFS(Q$7=6," ",Q$7=7," ",Q$7=1,'CHAMPS NECESSAIRES'!$D$14,Q$7=2,'CHAMPS NECESSAIRES'!$D$14,Q$7=3,'CHAMPS NECESSAIRES'!$D$14,Q$7=4,'CHAMPS NECESSAIRES'!$D$14,Q$7=5,'CHAMPS NECESSAIRES'!$D$14)</f>
        <v>0.25000000000000006</v>
      </c>
      <c r="R17" s="94" cm="1">
        <f t="array" ref="R17">_xlfn.IFS(R$7=6," ",R$7=7," ",R$7=1,'CHAMPS NECESSAIRES'!$D$14,R$7=2,'CHAMPS NECESSAIRES'!$D$14,R$7=3,'CHAMPS NECESSAIRES'!$D$14,R$7=4,'CHAMPS NECESSAIRES'!$D$14,R$7=5,'CHAMPS NECESSAIRES'!$D$14)</f>
        <v>0.25000000000000006</v>
      </c>
      <c r="S17" s="94" cm="1">
        <f t="array" ref="S17">_xlfn.IFS(S$7=6," ",S$7=7," ",S$7=1,'CHAMPS NECESSAIRES'!$D$14,S$7=2,'CHAMPS NECESSAIRES'!$D$14,S$7=3,'CHAMPS NECESSAIRES'!$D$14,S$7=4,'CHAMPS NECESSAIRES'!$D$14,S$7=5,'CHAMPS NECESSAIRES'!$D$14)</f>
        <v>0.25000000000000006</v>
      </c>
      <c r="T17" s="94" cm="1">
        <f t="array" ref="T17">_xlfn.IFS(T$7=6," ",T$7=7," ",T$7=1,'CHAMPS NECESSAIRES'!$D$14,T$7=2,'CHAMPS NECESSAIRES'!$D$14,T$7=3,'CHAMPS NECESSAIRES'!$D$14,T$7=4,'CHAMPS NECESSAIRES'!$D$14,T$7=5,'CHAMPS NECESSAIRES'!$D$14)</f>
        <v>0.25000000000000006</v>
      </c>
      <c r="U17" s="94" t="str" cm="1">
        <f t="array" ref="U17">_xlfn.IFS(U$7=6," ",U$7=7," ",U$7=1,'CHAMPS NECESSAIRES'!$D$14,U$7=2,'CHAMPS NECESSAIRES'!$D$14,U$7=3,'CHAMPS NECESSAIRES'!$D$14,U$7=4,'CHAMPS NECESSAIRES'!$D$14,U$7=5,'CHAMPS NECESSAIRES'!$D$14)</f>
        <v xml:space="preserve"> </v>
      </c>
      <c r="V17" s="94" t="str" cm="1">
        <f t="array" ref="V17">_xlfn.IFS(V$7=6," ",V$7=7," ",V$7=1,'CHAMPS NECESSAIRES'!$D$14,V$7=2,'CHAMPS NECESSAIRES'!$D$14,V$7=3,'CHAMPS NECESSAIRES'!$D$14,V$7=4,'CHAMPS NECESSAIRES'!$D$14,V$7=5,'CHAMPS NECESSAIRES'!$D$14)</f>
        <v xml:space="preserve"> </v>
      </c>
      <c r="W17" s="94" cm="1">
        <f t="array" ref="W17">_xlfn.IFS(W$7=6," ",W$7=7," ",W$7=1,'CHAMPS NECESSAIRES'!$D$14,W$7=2,'CHAMPS NECESSAIRES'!$D$14,W$7=3,'CHAMPS NECESSAIRES'!$D$14,W$7=4,'CHAMPS NECESSAIRES'!$D$14,W$7=5,'CHAMPS NECESSAIRES'!$D$14)</f>
        <v>0.25000000000000006</v>
      </c>
      <c r="X17" s="94" cm="1">
        <f t="array" ref="X17">_xlfn.IFS(X$7=6," ",X$7=7," ",X$7=1,'CHAMPS NECESSAIRES'!$D$14,X$7=2,'CHAMPS NECESSAIRES'!$D$14,X$7=3,'CHAMPS NECESSAIRES'!$D$14,X$7=4,'CHAMPS NECESSAIRES'!$D$14,X$7=5,'CHAMPS NECESSAIRES'!$D$14)</f>
        <v>0.25000000000000006</v>
      </c>
      <c r="Y17" s="94" cm="1">
        <f t="array" ref="Y17">_xlfn.IFS(Y$7=6," ",Y$7=7," ",Y$7=1,'CHAMPS NECESSAIRES'!$D$14,Y$7=2,'CHAMPS NECESSAIRES'!$D$14,Y$7=3,'CHAMPS NECESSAIRES'!$D$14,Y$7=4,'CHAMPS NECESSAIRES'!$D$14,Y$7=5,'CHAMPS NECESSAIRES'!$D$14)</f>
        <v>0.25000000000000006</v>
      </c>
      <c r="Z17" s="94" cm="1">
        <f t="array" ref="Z17">_xlfn.IFS(Z$7=6," ",Z$7=7," ",Z$7=1,'CHAMPS NECESSAIRES'!$D$14,Z$7=2,'CHAMPS NECESSAIRES'!$D$14,Z$7=3,'CHAMPS NECESSAIRES'!$D$14,Z$7=4,'CHAMPS NECESSAIRES'!$D$14,Z$7=5,'CHAMPS NECESSAIRES'!$D$14)</f>
        <v>0.25000000000000006</v>
      </c>
      <c r="AA17" s="94" cm="1">
        <f t="array" ref="AA17">_xlfn.IFS(AA$7=6," ",AA$7=7," ",AA$7=1,'CHAMPS NECESSAIRES'!$D$14,AA$7=2,'CHAMPS NECESSAIRES'!$D$14,AA$7=3,'CHAMPS NECESSAIRES'!$D$14,AA$7=4,'CHAMPS NECESSAIRES'!$D$14,AA$7=5,'CHAMPS NECESSAIRES'!$D$14)</f>
        <v>0.25000000000000006</v>
      </c>
      <c r="AB17" s="94" t="str" cm="1">
        <f t="array" ref="AB17">_xlfn.IFS(AB$7=6," ",AB$7=7," ",AB$7=1,'CHAMPS NECESSAIRES'!$D$14,AB$7=2,'CHAMPS NECESSAIRES'!$D$14,AB$7=3,'CHAMPS NECESSAIRES'!$D$14,AB$7=4,'CHAMPS NECESSAIRES'!$D$14,AB$7=5,'CHAMPS NECESSAIRES'!$D$14)</f>
        <v xml:space="preserve"> </v>
      </c>
      <c r="AC17" s="94" t="str" cm="1">
        <f t="array" ref="AC17">_xlfn.IFS(AC$7=6," ",AC$7=7," ",AC$7=1,'CHAMPS NECESSAIRES'!$D$14,AC$7=2,'CHAMPS NECESSAIRES'!$D$14,AC$7=3,'CHAMPS NECESSAIRES'!$D$14,AC$7=4,'CHAMPS NECESSAIRES'!$D$14,AC$7=5,'CHAMPS NECESSAIRES'!$D$14)</f>
        <v xml:space="preserve"> </v>
      </c>
      <c r="AD17" s="94" cm="1">
        <f t="array" ref="AD17">_xlfn.IFS(AD$7=6," ",AD$7=7," ",AD$7=1,'CHAMPS NECESSAIRES'!$D$14,AD$7=2,'CHAMPS NECESSAIRES'!$D$14,AD$7=3,'CHAMPS NECESSAIRES'!$D$14,AD$7=4,'CHAMPS NECESSAIRES'!$D$14,AD$7=5,'CHAMPS NECESSAIRES'!$D$14)</f>
        <v>0.25000000000000006</v>
      </c>
      <c r="AE17" s="94" cm="1">
        <f t="array" ref="AE17">_xlfn.IFS(AE$7=6," ",AE$7=7," ",AE$7=1,'CHAMPS NECESSAIRES'!$D$14,AE$7=2,'CHAMPS NECESSAIRES'!$D$14,AE$7=3,'CHAMPS NECESSAIRES'!$D$14,AE$7=4,'CHAMPS NECESSAIRES'!$D$14,AE$7=5,'CHAMPS NECESSAIRES'!$D$14)</f>
        <v>0.25000000000000006</v>
      </c>
      <c r="AF17" s="94" cm="1">
        <f t="array" ref="AF17">_xlfn.IFS(AF$7=6," ",AF$7=7," ",AF$7=1,'CHAMPS NECESSAIRES'!$D$14,AF$7=2,'CHAMPS NECESSAIRES'!$D$14,AF$7=3,'CHAMPS NECESSAIRES'!$D$14,AF$7=4,'CHAMPS NECESSAIRES'!$D$14,AF$7=5,'CHAMPS NECESSAIRES'!$D$14)</f>
        <v>0.25000000000000006</v>
      </c>
      <c r="AG17" s="94" cm="1">
        <f t="array" ref="AG17">_xlfn.IFS(AG$7=6," ",AG$7=7," ",AG$7=1,'CHAMPS NECESSAIRES'!$D$14,AG$7=2,'CHAMPS NECESSAIRES'!$D$14,AG$7=3,'CHAMPS NECESSAIRES'!$D$14,AG$7=4,'CHAMPS NECESSAIRES'!$D$14,AG$7=5,'CHAMPS NECESSAIRES'!$D$14)</f>
        <v>0.25000000000000006</v>
      </c>
      <c r="AH17" s="94" cm="1">
        <f t="array" ref="AH17">_xlfn.IFS(AH$7=6," ",AH$7=7," ",AH$7=1,'CHAMPS NECESSAIRES'!$D$14,AH$7=2,'CHAMPS NECESSAIRES'!$D$14,AH$7=3,'CHAMPS NECESSAIRES'!$D$14,AH$7=4,'CHAMPS NECESSAIRES'!$D$14,AH$7=5,'CHAMPS NECESSAIRES'!$D$14)</f>
        <v>0.25000000000000006</v>
      </c>
      <c r="AI17" s="94" t="str" cm="1">
        <f t="array" ref="AI17">_xlfn.IFS(AI$7=6," ",AI$7=7," ",AI$7=1,'CHAMPS NECESSAIRES'!$D$14,AI$7=2,'CHAMPS NECESSAIRES'!$D$14,AI$7=3,'CHAMPS NECESSAIRES'!$D$14,AI$7=4,'CHAMPS NECESSAIRES'!$D$14,AI$7=5,'CHAMPS NECESSAIRES'!$D$14)</f>
        <v xml:space="preserve"> </v>
      </c>
      <c r="AJ17" s="94" t="str" cm="1">
        <f t="array" ref="AJ17">_xlfn.IFS(AJ$7=6," ",AJ$7=7," ",AJ$7=1,'CHAMPS NECESSAIRES'!$D$14,AJ$7=2,'CHAMPS NECESSAIRES'!$D$14,AJ$7=3,'CHAMPS NECESSAIRES'!$D$14,AJ$7=4,'CHAMPS NECESSAIRES'!$D$14,AJ$7=5,'CHAMPS NECESSAIRES'!$D$14)</f>
        <v xml:space="preserve"> </v>
      </c>
      <c r="AK17" s="4" t="e">
        <f t="shared" si="4"/>
        <v>#VALUE!</v>
      </c>
      <c r="AL17" s="5" t="e">
        <f t="shared" si="10"/>
        <v>#VALUE!</v>
      </c>
      <c r="AM17" s="29">
        <f t="shared" si="6"/>
        <v>5.2500000000000009</v>
      </c>
      <c r="AN17" s="30">
        <f t="shared" si="7"/>
        <v>1.3125000000000002</v>
      </c>
      <c r="AO17" s="31">
        <f t="shared" si="8"/>
        <v>31.500000000000007</v>
      </c>
      <c r="AP17" s="73">
        <f t="shared" si="9"/>
        <v>29.925000000000004</v>
      </c>
      <c r="AQ17" s="19">
        <f t="shared" si="3"/>
        <v>29</v>
      </c>
      <c r="AR17" s="20" t="s">
        <v>86</v>
      </c>
      <c r="AS17" s="32"/>
      <c r="AT17" s="32"/>
      <c r="AU17" s="32"/>
      <c r="AV17" s="32"/>
      <c r="AW17" s="32"/>
      <c r="AX17" s="32"/>
      <c r="AY17" s="32"/>
      <c r="AZ17" s="32"/>
      <c r="BA17" s="32"/>
    </row>
    <row r="18" spans="1:53" x14ac:dyDescent="0.35">
      <c r="A18" s="32"/>
      <c r="B18" s="32"/>
      <c r="C18" s="32"/>
      <c r="D18" s="32"/>
      <c r="E18" s="38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32"/>
      <c r="Y18" s="32"/>
      <c r="Z18" s="32"/>
      <c r="AA18" s="32"/>
      <c r="AB18" s="32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63"/>
      <c r="AN18" s="63"/>
      <c r="AO18" s="63"/>
      <c r="AP18" s="63"/>
      <c r="AQ18" s="32"/>
      <c r="AR18" s="32"/>
      <c r="AS18" s="32"/>
      <c r="AT18" s="32"/>
      <c r="AU18" s="32"/>
      <c r="AV18" s="32"/>
      <c r="AW18" s="32"/>
      <c r="AX18" s="32"/>
      <c r="AY18" s="32"/>
      <c r="AZ18" s="32"/>
      <c r="BA18" s="32"/>
    </row>
    <row r="19" spans="1:53" x14ac:dyDescent="0.35">
      <c r="A19" s="32"/>
      <c r="B19" s="32"/>
      <c r="C19" s="32"/>
      <c r="D19" s="32"/>
      <c r="E19" s="38"/>
      <c r="F19" s="62"/>
      <c r="G19" s="62"/>
      <c r="H19" s="62"/>
      <c r="I19" s="64"/>
      <c r="J19" s="62"/>
      <c r="K19" s="62"/>
      <c r="L19" s="87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32"/>
      <c r="Y19" s="32"/>
      <c r="Z19" s="32"/>
      <c r="AA19" s="32"/>
      <c r="AB19" s="32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63"/>
      <c r="AN19" s="63"/>
      <c r="AO19" s="63"/>
      <c r="AP19" s="63"/>
      <c r="AQ19" s="32"/>
      <c r="AR19" s="32"/>
      <c r="AS19" s="32"/>
      <c r="AT19" s="32"/>
      <c r="AU19" s="32"/>
      <c r="AV19" s="32"/>
      <c r="AW19" s="32"/>
      <c r="AX19" s="32"/>
      <c r="AY19" s="32"/>
      <c r="AZ19" s="32"/>
      <c r="BA19" s="32"/>
    </row>
    <row r="20" spans="1:53" x14ac:dyDescent="0.35">
      <c r="A20" s="32"/>
      <c r="B20" s="32"/>
      <c r="C20" s="32"/>
      <c r="D20" s="32"/>
      <c r="E20" s="38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32"/>
      <c r="Y20" s="32"/>
      <c r="Z20" s="32"/>
      <c r="AA20" s="32"/>
      <c r="AB20" s="32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63"/>
      <c r="AN20" s="63"/>
      <c r="AO20" s="63"/>
      <c r="AP20" s="63"/>
      <c r="AQ20" s="32"/>
      <c r="AR20" s="32"/>
      <c r="AS20" s="32"/>
      <c r="AT20" s="32"/>
      <c r="AU20" s="32"/>
      <c r="AV20" s="32"/>
      <c r="AW20" s="32"/>
      <c r="AX20" s="32"/>
      <c r="AY20" s="32"/>
      <c r="AZ20" s="32"/>
      <c r="BA20" s="32"/>
    </row>
    <row r="21" spans="1:53" x14ac:dyDescent="0.35">
      <c r="A21" s="32"/>
      <c r="B21" s="32"/>
      <c r="C21" s="32"/>
      <c r="D21" s="32"/>
      <c r="E21" s="38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63"/>
      <c r="AN21" s="63"/>
      <c r="AO21" s="63"/>
      <c r="AP21" s="63"/>
      <c r="AQ21" s="32"/>
      <c r="AR21" s="32"/>
      <c r="AS21" s="32"/>
      <c r="AT21" s="32"/>
      <c r="AU21" s="32"/>
      <c r="AV21" s="32"/>
      <c r="AW21" s="32"/>
      <c r="AX21" s="32"/>
      <c r="AY21" s="32"/>
      <c r="AZ21" s="32"/>
      <c r="BA21" s="32"/>
    </row>
    <row r="22" spans="1:53" x14ac:dyDescent="0.35">
      <c r="A22" s="32"/>
      <c r="B22" s="32"/>
      <c r="C22" s="32"/>
      <c r="D22" s="32"/>
      <c r="E22" s="38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63"/>
      <c r="AN22" s="63"/>
      <c r="AO22" s="63"/>
      <c r="AP22" s="63"/>
      <c r="AQ22" s="32"/>
      <c r="AR22" s="32"/>
      <c r="AS22" s="32"/>
      <c r="AT22" s="32"/>
      <c r="AU22" s="32"/>
      <c r="AV22" s="32"/>
      <c r="AW22" s="32"/>
      <c r="AX22" s="32"/>
      <c r="AY22" s="32"/>
      <c r="AZ22" s="32"/>
      <c r="BA22" s="32"/>
    </row>
    <row r="23" spans="1:53" x14ac:dyDescent="0.35">
      <c r="A23" s="32"/>
      <c r="B23" s="32"/>
      <c r="C23" s="32"/>
      <c r="D23" s="32"/>
      <c r="E23" s="38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63"/>
      <c r="AN23" s="63"/>
      <c r="AO23" s="63"/>
      <c r="AP23" s="63"/>
      <c r="AQ23" s="32"/>
      <c r="AR23" s="32"/>
      <c r="AS23" s="32"/>
      <c r="AT23" s="32"/>
      <c r="AU23" s="32"/>
      <c r="AV23" s="32"/>
      <c r="AW23" s="32"/>
      <c r="AX23" s="32"/>
      <c r="AY23" s="32"/>
      <c r="AZ23" s="32"/>
      <c r="BA23" s="32"/>
    </row>
    <row r="24" spans="1:53" x14ac:dyDescent="0.35">
      <c r="A24" s="32"/>
      <c r="B24" s="32"/>
      <c r="C24" s="32"/>
      <c r="D24" s="32"/>
      <c r="E24" s="38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63"/>
      <c r="AN24" s="63"/>
      <c r="AO24" s="63"/>
      <c r="AP24" s="63"/>
      <c r="AQ24" s="32"/>
      <c r="AR24" s="32"/>
      <c r="AS24" s="32"/>
      <c r="AT24" s="32"/>
      <c r="AU24" s="32"/>
      <c r="AV24" s="32"/>
      <c r="AW24" s="32"/>
      <c r="AX24" s="32"/>
      <c r="AY24" s="32"/>
      <c r="AZ24" s="32"/>
      <c r="BA24" s="32"/>
    </row>
    <row r="25" spans="1:53" x14ac:dyDescent="0.35">
      <c r="A25" s="32"/>
      <c r="B25" s="32"/>
      <c r="C25" s="32"/>
      <c r="D25" s="32"/>
      <c r="E25" s="38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63"/>
      <c r="AN25" s="63"/>
      <c r="AO25" s="63"/>
      <c r="AP25" s="63"/>
      <c r="AQ25" s="32"/>
      <c r="AR25" s="32"/>
      <c r="AS25" s="32"/>
      <c r="AT25" s="32"/>
      <c r="AU25" s="32"/>
      <c r="AV25" s="32"/>
      <c r="AW25" s="32"/>
      <c r="AX25" s="32"/>
      <c r="AY25" s="32"/>
      <c r="AZ25" s="32"/>
      <c r="BA25" s="32"/>
    </row>
    <row r="26" spans="1:53" x14ac:dyDescent="0.35">
      <c r="A26" s="32"/>
      <c r="B26" s="32"/>
      <c r="C26" s="32"/>
      <c r="D26" s="32"/>
      <c r="E26" s="38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63"/>
      <c r="AN26" s="63"/>
      <c r="AO26" s="63"/>
      <c r="AP26" s="63"/>
      <c r="AQ26" s="32"/>
      <c r="AR26" s="32"/>
      <c r="AS26" s="32"/>
      <c r="AT26" s="32"/>
      <c r="AU26" s="32"/>
      <c r="AV26" s="32"/>
      <c r="AW26" s="32"/>
      <c r="AX26" s="32"/>
      <c r="AY26" s="32"/>
      <c r="AZ26" s="32"/>
      <c r="BA26" s="32"/>
    </row>
    <row r="27" spans="1:53" x14ac:dyDescent="0.35">
      <c r="A27" s="32"/>
      <c r="B27" s="32"/>
      <c r="C27" s="32"/>
      <c r="D27" s="32"/>
      <c r="E27" s="38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63"/>
      <c r="AN27" s="63"/>
      <c r="AO27" s="63"/>
      <c r="AP27" s="63"/>
      <c r="AQ27" s="32"/>
      <c r="AR27" s="32"/>
      <c r="AS27" s="32"/>
      <c r="AT27" s="32"/>
      <c r="AU27" s="32"/>
      <c r="AV27" s="32"/>
      <c r="AW27" s="32"/>
      <c r="AX27" s="32"/>
      <c r="AY27" s="32"/>
      <c r="AZ27" s="32"/>
      <c r="BA27" s="32"/>
    </row>
    <row r="28" spans="1:53" x14ac:dyDescent="0.35">
      <c r="A28" s="32"/>
      <c r="B28" s="32"/>
      <c r="C28" s="32"/>
      <c r="D28" s="32"/>
      <c r="E28" s="38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63"/>
      <c r="AN28" s="63"/>
      <c r="AO28" s="63"/>
      <c r="AP28" s="63"/>
      <c r="AQ28" s="32"/>
      <c r="AR28" s="32"/>
      <c r="AS28" s="32"/>
      <c r="AT28" s="32"/>
      <c r="AU28" s="32"/>
      <c r="AV28" s="32"/>
      <c r="AW28" s="32"/>
      <c r="AX28" s="32"/>
      <c r="AY28" s="32"/>
      <c r="AZ28" s="32"/>
      <c r="BA28" s="32"/>
    </row>
    <row r="29" spans="1:53" x14ac:dyDescent="0.35">
      <c r="A29" s="32"/>
      <c r="B29" s="32"/>
      <c r="C29" s="32"/>
      <c r="D29" s="32"/>
      <c r="E29" s="38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63"/>
      <c r="AN29" s="63"/>
      <c r="AO29" s="63"/>
      <c r="AP29" s="63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</row>
    <row r="30" spans="1:53" x14ac:dyDescent="0.35">
      <c r="A30" s="32"/>
      <c r="B30" s="32"/>
      <c r="C30" s="32"/>
      <c r="D30" s="32"/>
      <c r="E30" s="38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63"/>
      <c r="AN30" s="63"/>
      <c r="AO30" s="63"/>
      <c r="AP30" s="63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</row>
    <row r="31" spans="1:53" x14ac:dyDescent="0.35">
      <c r="A31" s="32"/>
      <c r="B31" s="32"/>
      <c r="C31" s="32"/>
      <c r="D31" s="32"/>
      <c r="E31" s="38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63"/>
      <c r="AN31" s="63"/>
      <c r="AO31" s="63"/>
      <c r="AP31" s="63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</row>
    <row r="32" spans="1:53" x14ac:dyDescent="0.35">
      <c r="A32" s="32"/>
      <c r="B32" s="32"/>
      <c r="C32" s="32"/>
      <c r="D32" s="32"/>
      <c r="E32" s="38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63"/>
      <c r="AN32" s="63"/>
      <c r="AO32" s="63"/>
      <c r="AP32" s="63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53" x14ac:dyDescent="0.35">
      <c r="A33" s="32"/>
      <c r="B33" s="32"/>
      <c r="C33" s="32"/>
      <c r="D33" s="32"/>
      <c r="E33" s="38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63"/>
      <c r="AN33" s="63"/>
      <c r="AO33" s="63"/>
      <c r="AP33" s="63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</row>
    <row r="34" spans="1:53" x14ac:dyDescent="0.35">
      <c r="A34" s="32"/>
      <c r="B34" s="32"/>
      <c r="C34" s="32"/>
      <c r="D34" s="32"/>
      <c r="E34" s="38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63"/>
      <c r="AN34" s="63"/>
      <c r="AO34" s="63"/>
      <c r="AP34" s="63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</row>
    <row r="35" spans="1:53" x14ac:dyDescent="0.35">
      <c r="A35" s="32"/>
      <c r="B35" s="32"/>
      <c r="C35" s="32"/>
      <c r="D35" s="32"/>
      <c r="E35" s="38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32"/>
      <c r="Y35" s="32"/>
      <c r="Z35" s="32"/>
      <c r="AA35" s="32"/>
      <c r="AB35" s="32"/>
      <c r="AC35" s="32"/>
      <c r="AD35" s="32"/>
      <c r="AE35" s="32"/>
      <c r="AF35" s="32"/>
      <c r="AG35" s="32"/>
      <c r="AH35" s="32"/>
      <c r="AI35" s="32"/>
      <c r="AJ35" s="32"/>
      <c r="AK35" s="32"/>
      <c r="AL35" s="32"/>
      <c r="AM35" s="63"/>
      <c r="AN35" s="63"/>
      <c r="AO35" s="63"/>
      <c r="AP35" s="63"/>
      <c r="AQ35" s="32"/>
      <c r="AR35" s="32"/>
      <c r="AS35" s="32"/>
      <c r="AT35" s="32"/>
      <c r="AU35" s="32"/>
      <c r="AV35" s="32"/>
      <c r="AW35" s="32"/>
      <c r="AX35" s="32"/>
      <c r="AY35" s="32"/>
      <c r="AZ35" s="32"/>
      <c r="BA35" s="32"/>
    </row>
    <row r="36" spans="1:53" x14ac:dyDescent="0.35">
      <c r="A36" s="32"/>
      <c r="B36" s="32"/>
      <c r="C36" s="32"/>
      <c r="D36" s="32"/>
      <c r="E36" s="38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63"/>
      <c r="AN36" s="63"/>
      <c r="AO36" s="63"/>
      <c r="AP36" s="63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</row>
    <row r="37" spans="1:53" x14ac:dyDescent="0.35">
      <c r="A37" s="32"/>
      <c r="B37" s="32"/>
      <c r="C37" s="32"/>
      <c r="D37" s="32"/>
      <c r="E37" s="38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63"/>
      <c r="AN37" s="63"/>
      <c r="AO37" s="63"/>
      <c r="AP37" s="63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</row>
    <row r="38" spans="1:53" x14ac:dyDescent="0.35">
      <c r="A38" s="32"/>
      <c r="B38" s="32"/>
      <c r="C38" s="32"/>
      <c r="D38" s="32"/>
      <c r="E38" s="38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32"/>
      <c r="Y38" s="32"/>
      <c r="Z38" s="32"/>
      <c r="AA38" s="32"/>
      <c r="AB38" s="32"/>
      <c r="AC38" s="32"/>
      <c r="AD38" s="32"/>
      <c r="AE38" s="32"/>
      <c r="AF38" s="32"/>
      <c r="AG38" s="32"/>
      <c r="AH38" s="32"/>
      <c r="AI38" s="32"/>
      <c r="AJ38" s="32"/>
      <c r="AK38" s="32"/>
      <c r="AL38" s="32"/>
      <c r="AM38" s="63"/>
      <c r="AN38" s="63"/>
      <c r="AO38" s="63"/>
      <c r="AP38" s="63"/>
      <c r="AQ38" s="32"/>
      <c r="AR38" s="32"/>
      <c r="AS38" s="32"/>
      <c r="AT38" s="32"/>
      <c r="AU38" s="32"/>
      <c r="AV38" s="32"/>
      <c r="AW38" s="32"/>
      <c r="AX38" s="32"/>
      <c r="AY38" s="32"/>
      <c r="AZ38" s="32"/>
      <c r="BA38" s="32"/>
    </row>
    <row r="39" spans="1:53" x14ac:dyDescent="0.35">
      <c r="A39" s="32"/>
      <c r="B39" s="32"/>
      <c r="C39" s="32"/>
      <c r="D39" s="32"/>
      <c r="E39" s="38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63"/>
      <c r="AN39" s="63"/>
      <c r="AO39" s="63"/>
      <c r="AP39" s="63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</row>
    <row r="40" spans="1:53" x14ac:dyDescent="0.35">
      <c r="A40" s="32"/>
      <c r="B40" s="32"/>
      <c r="C40" s="32"/>
      <c r="D40" s="32"/>
      <c r="E40" s="38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63"/>
      <c r="AN40" s="63"/>
      <c r="AO40" s="63"/>
      <c r="AP40" s="63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</row>
    <row r="41" spans="1:53" x14ac:dyDescent="0.35">
      <c r="A41" s="32"/>
      <c r="B41" s="32"/>
      <c r="C41" s="32"/>
      <c r="D41" s="32"/>
      <c r="E41" s="38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32"/>
      <c r="Y41" s="32"/>
      <c r="Z41" s="32"/>
      <c r="AA41" s="32"/>
      <c r="AB41" s="32"/>
      <c r="AC41" s="32"/>
      <c r="AD41" s="32"/>
      <c r="AE41" s="32"/>
      <c r="AF41" s="32"/>
      <c r="AG41" s="32"/>
      <c r="AH41" s="32"/>
      <c r="AI41" s="32"/>
      <c r="AJ41" s="32"/>
      <c r="AK41" s="32"/>
      <c r="AL41" s="32"/>
      <c r="AM41" s="63"/>
      <c r="AN41" s="63"/>
      <c r="AO41" s="63"/>
      <c r="AP41" s="63"/>
      <c r="AQ41" s="32"/>
      <c r="AR41" s="32"/>
      <c r="AS41" s="32"/>
      <c r="AT41" s="32"/>
      <c r="AU41" s="32"/>
      <c r="AV41" s="32"/>
      <c r="AW41" s="32"/>
      <c r="AX41" s="32"/>
      <c r="AY41" s="32"/>
      <c r="AZ41" s="32"/>
      <c r="BA41" s="32"/>
    </row>
    <row r="42" spans="1:53" x14ac:dyDescent="0.35">
      <c r="A42" s="32"/>
      <c r="B42" s="32"/>
      <c r="C42" s="32"/>
      <c r="D42" s="32"/>
      <c r="E42" s="38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63"/>
      <c r="AN42" s="63"/>
      <c r="AO42" s="63"/>
      <c r="AP42" s="63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</row>
    <row r="43" spans="1:53" x14ac:dyDescent="0.35">
      <c r="A43" s="32"/>
      <c r="B43" s="32"/>
      <c r="C43" s="32"/>
      <c r="D43" s="32"/>
      <c r="E43" s="38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63"/>
      <c r="AN43" s="63"/>
      <c r="AO43" s="63"/>
      <c r="AP43" s="63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</row>
    <row r="44" spans="1:53" x14ac:dyDescent="0.35">
      <c r="A44" s="32"/>
      <c r="B44" s="32"/>
      <c r="C44" s="32"/>
      <c r="D44" s="32"/>
      <c r="E44" s="38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63"/>
      <c r="AN44" s="63"/>
      <c r="AO44" s="63"/>
      <c r="AP44" s="63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</row>
    <row r="45" spans="1:53" x14ac:dyDescent="0.35">
      <c r="A45" s="32"/>
      <c r="B45" s="32"/>
      <c r="C45" s="32"/>
      <c r="D45" s="32"/>
      <c r="E45" s="38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32"/>
      <c r="Y45" s="32"/>
      <c r="Z45" s="32"/>
      <c r="AA45" s="32"/>
      <c r="AB45" s="32"/>
      <c r="AC45" s="32"/>
      <c r="AD45" s="32"/>
      <c r="AE45" s="32"/>
      <c r="AF45" s="32"/>
      <c r="AG45" s="32"/>
      <c r="AH45" s="32"/>
      <c r="AI45" s="32"/>
      <c r="AJ45" s="32"/>
      <c r="AK45" s="32"/>
      <c r="AL45" s="32"/>
      <c r="AM45" s="63"/>
      <c r="AN45" s="63"/>
      <c r="AO45" s="63"/>
      <c r="AP45" s="63"/>
      <c r="AQ45" s="32"/>
      <c r="AR45" s="32"/>
      <c r="AS45" s="32"/>
      <c r="AT45" s="32"/>
      <c r="AU45" s="32"/>
      <c r="AV45" s="32"/>
      <c r="AW45" s="32"/>
      <c r="AX45" s="32"/>
      <c r="AY45" s="32"/>
      <c r="AZ45" s="32"/>
      <c r="BA45" s="32"/>
    </row>
    <row r="46" spans="1:53" x14ac:dyDescent="0.35">
      <c r="A46" s="32"/>
      <c r="B46" s="32"/>
      <c r="C46" s="32"/>
      <c r="D46" s="32"/>
      <c r="E46" s="38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32"/>
      <c r="Y46" s="32"/>
      <c r="Z46" s="32"/>
      <c r="AA46" s="32"/>
      <c r="AB46" s="32"/>
      <c r="AC46" s="32"/>
      <c r="AD46" s="32"/>
      <c r="AE46" s="32"/>
      <c r="AF46" s="32"/>
      <c r="AG46" s="32"/>
      <c r="AH46" s="32"/>
      <c r="AI46" s="32"/>
      <c r="AJ46" s="32"/>
      <c r="AK46" s="32"/>
      <c r="AL46" s="32"/>
      <c r="AM46" s="63"/>
      <c r="AN46" s="63"/>
      <c r="AO46" s="63"/>
      <c r="AP46" s="63"/>
      <c r="AQ46" s="32"/>
      <c r="AR46" s="32"/>
      <c r="AS46" s="32"/>
      <c r="AT46" s="32"/>
      <c r="AU46" s="32"/>
      <c r="AV46" s="32"/>
      <c r="AW46" s="32"/>
      <c r="AX46" s="32"/>
      <c r="AY46" s="32"/>
      <c r="AZ46" s="32"/>
      <c r="BA46" s="32"/>
    </row>
  </sheetData>
  <mergeCells count="19">
    <mergeCell ref="B6:C6"/>
    <mergeCell ref="F6:AJ6"/>
    <mergeCell ref="AN6:AQ7"/>
    <mergeCell ref="AQ8:AR8"/>
    <mergeCell ref="AK3:AK5"/>
    <mergeCell ref="AL3:AL5"/>
    <mergeCell ref="B4:C4"/>
    <mergeCell ref="AM4:AN4"/>
    <mergeCell ref="B5:C5"/>
    <mergeCell ref="AM5:AN5"/>
    <mergeCell ref="B1:C1"/>
    <mergeCell ref="D1:E1"/>
    <mergeCell ref="D2:E2"/>
    <mergeCell ref="F2:AJ2"/>
    <mergeCell ref="B3:C3"/>
    <mergeCell ref="F3:J3"/>
    <mergeCell ref="M3:Q3"/>
    <mergeCell ref="T3:X3"/>
    <mergeCell ref="AA3:AJ3"/>
  </mergeCells>
  <conditionalFormatting sqref="F9:AJ17">
    <cfRule type="containsBlanks" dxfId="6" priority="1">
      <formula>LEN(TRIM(F9))=0</formula>
    </cfRule>
    <cfRule type="expression" dxfId="5" priority="3">
      <formula>SI+$F$7:$AJ$7=6</formula>
    </cfRule>
  </conditionalFormatting>
  <conditionalFormatting sqref="F7">
    <cfRule type="cellIs" dxfId="4" priority="7" operator="equal">
      <formula>6</formula>
    </cfRule>
    <cfRule type="cellIs" dxfId="3" priority="9" operator="equal">
      <formula>"6;7"</formula>
    </cfRule>
  </conditionalFormatting>
  <conditionalFormatting sqref="L19">
    <cfRule type="containsText" dxfId="2" priority="8" operator="containsText" text="6;7">
      <formula>NOT(ISERROR(SEARCH("6;7",L19)))</formula>
    </cfRule>
  </conditionalFormatting>
  <conditionalFormatting sqref="G7:AJ7">
    <cfRule type="cellIs" dxfId="1" priority="5" operator="equal">
      <formula>6</formula>
    </cfRule>
    <cfRule type="cellIs" priority="6" operator="equal">
      <formula>"6;7"</formula>
    </cfRule>
  </conditionalFormatting>
  <conditionalFormatting sqref="F7:AJ7">
    <cfRule type="cellIs" dxfId="0" priority="4" operator="equal">
      <formula>7</formula>
    </cfRule>
  </conditionalFormatting>
  <conditionalFormatting sqref="F8">
    <cfRule type="expression" priority="2">
      <formula>$F$7:$AJ$7=6</formula>
    </cfRule>
  </conditionalFormatting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Drop Down 1">
              <controlPr defaultSize="0" autoLine="0" autoPict="0">
                <anchor moveWithCells="1">
                  <from>
                    <xdr:col>1</xdr:col>
                    <xdr:colOff>654050</xdr:colOff>
                    <xdr:row>1</xdr:row>
                    <xdr:rowOff>50800</xdr:rowOff>
                  </from>
                  <to>
                    <xdr:col>2</xdr:col>
                    <xdr:colOff>552450</xdr:colOff>
                    <xdr:row>1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Drop Down 2">
              <controlPr defaultSize="0" autoLine="0" autoPict="0">
                <anchor moveWithCells="1">
                  <from>
                    <xdr:col>3</xdr:col>
                    <xdr:colOff>641350</xdr:colOff>
                    <xdr:row>1</xdr:row>
                    <xdr:rowOff>31750</xdr:rowOff>
                  </from>
                  <to>
                    <xdr:col>4</xdr:col>
                    <xdr:colOff>615950</xdr:colOff>
                    <xdr:row>1</xdr:row>
                    <xdr:rowOff>355600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F011E98-E6E0-4B83-901F-149CB4C18DAF}">
          <x14:formula1>
            <xm:f>'CHAMPS NECESSAIRES'!$D$6:$F$6</xm:f>
          </x14:formula1>
          <xm:sqref>E9:E17</xm:sqref>
        </x14:dataValidation>
        <x14:dataValidation type="list" allowBlank="1" showInputMessage="1" showErrorMessage="1" xr:uid="{667675C2-C876-4739-8C7C-BDF41E799DA6}">
          <x14:formula1>
            <xm:f>'CHAMPS NECESSAIRES'!$D$5:$G$5</xm:f>
          </x14:formula1>
          <xm:sqref>D9:D1048576</xm:sqref>
        </x14:dataValidation>
        <x14:dataValidation type="time" allowBlank="1" showInputMessage="1" showErrorMessage="1" xr:uid="{CFD97FF6-1FD2-4119-A419-6A7DFE52756B}">
          <x14:formula1>
            <xm:f>0</xm:f>
          </x14:formula1>
          <x14:formula2>
            <xm:f>'CHAMPS NECESSAIRES'!XED6</xm:f>
          </x14:formula2>
          <xm:sqref>F9:AJ17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1E305D-F4CD-4DF4-81E7-67D4F907AF23}">
  <dimension ref="C1:V47"/>
  <sheetViews>
    <sheetView topLeftCell="C1" zoomScale="65" workbookViewId="0">
      <selection activeCell="T7" sqref="T7"/>
    </sheetView>
  </sheetViews>
  <sheetFormatPr baseColWidth="10" defaultRowHeight="14.5" x14ac:dyDescent="0.35"/>
  <cols>
    <col min="3" max="3" width="16.54296875" customWidth="1"/>
    <col min="4" max="4" width="12" customWidth="1"/>
    <col min="5" max="5" width="17.7265625" customWidth="1"/>
    <col min="6" max="6" width="18.26953125" customWidth="1"/>
    <col min="19" max="19" width="19.26953125" customWidth="1"/>
    <col min="20" max="20" width="24.453125" customWidth="1"/>
    <col min="21" max="21" width="15.54296875" customWidth="1"/>
    <col min="22" max="22" width="10.90625" style="79"/>
  </cols>
  <sheetData>
    <row r="1" spans="3:22" ht="15" thickBot="1" x14ac:dyDescent="0.4">
      <c r="F1" s="76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V1"/>
    </row>
    <row r="2" spans="3:22" ht="16" thickBot="1" x14ac:dyDescent="0.4">
      <c r="C2" s="196" t="s">
        <v>105</v>
      </c>
      <c r="D2" s="197"/>
      <c r="E2" s="197"/>
      <c r="F2" s="197"/>
      <c r="G2" s="109"/>
      <c r="H2" s="109"/>
      <c r="I2" s="109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1"/>
      <c r="U2" s="112"/>
      <c r="V2" s="112"/>
    </row>
    <row r="3" spans="3:22" ht="16" thickBot="1" x14ac:dyDescent="0.4">
      <c r="C3" s="200"/>
      <c r="D3" s="201"/>
      <c r="E3" s="202">
        <v>2022</v>
      </c>
      <c r="F3" s="202"/>
      <c r="G3" s="113">
        <v>44562</v>
      </c>
      <c r="H3" s="113">
        <v>44593</v>
      </c>
      <c r="I3" s="113">
        <v>44621</v>
      </c>
      <c r="J3" s="114">
        <v>44652</v>
      </c>
      <c r="K3" s="114">
        <v>44682</v>
      </c>
      <c r="L3" s="114">
        <v>44713</v>
      </c>
      <c r="M3" s="114">
        <v>44743</v>
      </c>
      <c r="N3" s="114">
        <v>44774</v>
      </c>
      <c r="O3" s="114">
        <v>44805</v>
      </c>
      <c r="P3" s="114">
        <v>44835</v>
      </c>
      <c r="Q3" s="114">
        <v>44866</v>
      </c>
      <c r="R3" s="114">
        <v>44896</v>
      </c>
      <c r="S3" s="110"/>
      <c r="T3" s="111"/>
      <c r="U3" s="112"/>
      <c r="V3" s="112"/>
    </row>
    <row r="4" spans="3:22" ht="78" thickBot="1" x14ac:dyDescent="0.4">
      <c r="C4" s="198" t="s">
        <v>87</v>
      </c>
      <c r="D4" s="199"/>
      <c r="E4" s="115" t="s">
        <v>88</v>
      </c>
      <c r="F4" s="116" t="s">
        <v>89</v>
      </c>
      <c r="G4" s="116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7" t="s">
        <v>106</v>
      </c>
      <c r="T4" s="118" t="s">
        <v>98</v>
      </c>
      <c r="U4" s="118" t="s">
        <v>101</v>
      </c>
      <c r="V4" s="118" t="s">
        <v>107</v>
      </c>
    </row>
    <row r="5" spans="3:22" ht="16" thickBot="1" x14ac:dyDescent="0.4">
      <c r="C5" s="119" t="s">
        <v>77</v>
      </c>
      <c r="D5" s="120" t="s">
        <v>78</v>
      </c>
      <c r="E5" s="119" t="s">
        <v>79</v>
      </c>
      <c r="F5" s="119" t="s">
        <v>80</v>
      </c>
      <c r="G5" s="121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3"/>
      <c r="T5" s="124"/>
      <c r="U5" s="125"/>
      <c r="V5" s="125"/>
    </row>
    <row r="6" spans="3:22" ht="16" thickBot="1" x14ac:dyDescent="0.4">
      <c r="C6" s="126" t="s">
        <v>85</v>
      </c>
      <c r="D6" s="127" t="s">
        <v>85</v>
      </c>
      <c r="E6" s="126" t="s">
        <v>57</v>
      </c>
      <c r="F6" s="128" t="s">
        <v>62</v>
      </c>
      <c r="G6" s="147">
        <f>'JANVIER 2022'!AQ9</f>
        <v>31</v>
      </c>
      <c r="H6" s="148">
        <f>'FEVRIER 2022'!AQ9</f>
        <v>28</v>
      </c>
      <c r="I6" s="148">
        <f>'MARS 2022'!AQ9</f>
        <v>32</v>
      </c>
      <c r="J6" s="137">
        <f>'AVRIL 2022'!AQ9</f>
        <v>29</v>
      </c>
      <c r="K6" s="137">
        <f>'MAI 2022'!AQ9</f>
        <v>32</v>
      </c>
      <c r="L6" s="137">
        <f>'JUIN 2022'!AQ9</f>
        <v>31</v>
      </c>
      <c r="M6" s="137">
        <f>'JUILLET 2022'!AQ9</f>
        <v>29</v>
      </c>
      <c r="N6" s="137">
        <f>'AOÛT 2022'!AQ9</f>
        <v>32</v>
      </c>
      <c r="O6" s="137">
        <f>'SEPTEMBRE 2022'!AQ9</f>
        <v>27</v>
      </c>
      <c r="P6" s="137">
        <f>'OCTOBRE 2022'!AQ9</f>
        <v>31</v>
      </c>
      <c r="Q6" s="137">
        <f>'NOVEMBRE 2022'!AQ9</f>
        <v>32</v>
      </c>
      <c r="R6" s="138">
        <f>'DECEMBRE 2022'!AQ9</f>
        <v>29</v>
      </c>
      <c r="S6" s="149">
        <f>AVERAGE(G6:R6)</f>
        <v>30.25</v>
      </c>
      <c r="T6" s="129" t="s">
        <v>100</v>
      </c>
      <c r="U6" s="125">
        <v>37</v>
      </c>
      <c r="V6" s="150">
        <f>S6*U6</f>
        <v>1119.25</v>
      </c>
    </row>
    <row r="7" spans="3:22" ht="16" thickBot="1" x14ac:dyDescent="0.4">
      <c r="C7" s="131" t="s">
        <v>85</v>
      </c>
      <c r="D7" s="132" t="s">
        <v>85</v>
      </c>
      <c r="E7" s="131" t="s">
        <v>57</v>
      </c>
      <c r="F7" s="133" t="s">
        <v>62</v>
      </c>
      <c r="G7" s="146">
        <f>'JANVIER 2022'!AQ10</f>
        <v>31</v>
      </c>
      <c r="H7" s="140">
        <f>'FEVRIER 2022'!AQ10</f>
        <v>28</v>
      </c>
      <c r="I7" s="140">
        <f>'MARS 2022'!AQ10</f>
        <v>32</v>
      </c>
      <c r="J7" s="141">
        <f>'AVRIL 2022'!AQ10</f>
        <v>29</v>
      </c>
      <c r="K7" s="142">
        <f>'MAI 2022'!AQ10</f>
        <v>32</v>
      </c>
      <c r="L7" s="142">
        <f>'JUIN 2022'!AQ10</f>
        <v>31</v>
      </c>
      <c r="M7" s="142">
        <f>'JUILLET 2022'!AQ10</f>
        <v>29</v>
      </c>
      <c r="N7" s="142">
        <f>'AOÛT 2022'!AQ10</f>
        <v>32</v>
      </c>
      <c r="O7" s="142">
        <f>'SEPTEMBRE 2022'!AQ10</f>
        <v>29</v>
      </c>
      <c r="P7" s="142">
        <f>'OCTOBRE 2022'!AQ10</f>
        <v>31</v>
      </c>
      <c r="Q7" s="142">
        <f>'NOVEMBRE 2022'!AQ10</f>
        <v>32</v>
      </c>
      <c r="R7" s="143">
        <f>'DECEMBRE 2022'!AQ10</f>
        <v>29</v>
      </c>
      <c r="S7" s="149">
        <f t="shared" ref="S7:S46" si="0">AVERAGE(G7:R7)</f>
        <v>30.416666666666668</v>
      </c>
      <c r="T7" s="129"/>
      <c r="U7" s="125"/>
      <c r="V7" s="130"/>
    </row>
    <row r="8" spans="3:22" ht="16" thickBot="1" x14ac:dyDescent="0.4">
      <c r="C8" s="131" t="s">
        <v>85</v>
      </c>
      <c r="D8" s="132" t="s">
        <v>85</v>
      </c>
      <c r="E8" s="131" t="s">
        <v>57</v>
      </c>
      <c r="F8" s="133" t="s">
        <v>62</v>
      </c>
      <c r="G8" s="139">
        <f>'JANVIER 2022'!AQ11</f>
        <v>31</v>
      </c>
      <c r="H8" s="140">
        <f>'FEVRIER 2022'!AQ11</f>
        <v>28</v>
      </c>
      <c r="I8" s="140">
        <f>'MARS 2022'!AQ11</f>
        <v>32</v>
      </c>
      <c r="J8" s="141">
        <f>'AVRIL 2022'!AQ11</f>
        <v>29</v>
      </c>
      <c r="K8" s="142">
        <f>'MAI 2022'!AQ11</f>
        <v>32</v>
      </c>
      <c r="L8" s="142">
        <f>'JUIN 2022'!AQ11</f>
        <v>31</v>
      </c>
      <c r="M8" s="142">
        <f>'JUILLET 2022'!AQ11</f>
        <v>29</v>
      </c>
      <c r="N8" s="142">
        <f>'AOÛT 2022'!AQ11</f>
        <v>32</v>
      </c>
      <c r="O8" s="142">
        <f>'SEPTEMBRE 2022'!AQ11</f>
        <v>29</v>
      </c>
      <c r="P8" s="142">
        <f>'OCTOBRE 2022'!AQ11</f>
        <v>31</v>
      </c>
      <c r="Q8" s="142">
        <f>'NOVEMBRE 2022'!AQ11</f>
        <v>32</v>
      </c>
      <c r="R8" s="143">
        <f>'DECEMBRE 2022'!AQ11</f>
        <v>29</v>
      </c>
      <c r="S8" s="149">
        <f t="shared" si="0"/>
        <v>30.416666666666668</v>
      </c>
      <c r="T8" s="129"/>
      <c r="U8" s="125"/>
      <c r="V8" s="130"/>
    </row>
    <row r="9" spans="3:22" ht="16" thickBot="1" x14ac:dyDescent="0.4">
      <c r="C9" s="131" t="s">
        <v>85</v>
      </c>
      <c r="D9" s="132" t="s">
        <v>85</v>
      </c>
      <c r="E9" s="131" t="s">
        <v>57</v>
      </c>
      <c r="F9" s="133" t="s">
        <v>63</v>
      </c>
      <c r="G9" s="139">
        <f>'JANVIER 2022'!AQ12</f>
        <v>31</v>
      </c>
      <c r="H9" s="140">
        <f>'FEVRIER 2022'!AQ12</f>
        <v>28</v>
      </c>
      <c r="I9" s="140">
        <f>'MARS 2022'!AQ12</f>
        <v>32</v>
      </c>
      <c r="J9" s="141">
        <f>'AVRIL 2022'!AQ12</f>
        <v>29</v>
      </c>
      <c r="K9" s="142">
        <f>'MAI 2022'!AQ12</f>
        <v>32</v>
      </c>
      <c r="L9" s="142">
        <f>'JUIN 2022'!AQ12</f>
        <v>31</v>
      </c>
      <c r="M9" s="142">
        <f>'JUILLET 2022'!AQ12</f>
        <v>29</v>
      </c>
      <c r="N9" s="142">
        <f>'AOÛT 2022'!AQ12</f>
        <v>32</v>
      </c>
      <c r="O9" s="142">
        <f>'SEPTEMBRE 2022'!AQ12</f>
        <v>28</v>
      </c>
      <c r="P9" s="142">
        <f>'OCTOBRE 2022'!AQ12</f>
        <v>31</v>
      </c>
      <c r="Q9" s="142">
        <f>'NOVEMBRE 2022'!AQ12</f>
        <v>32</v>
      </c>
      <c r="R9" s="143">
        <f>'DECEMBRE 2022'!AQ12</f>
        <v>29</v>
      </c>
      <c r="S9" s="149">
        <f t="shared" si="0"/>
        <v>30.333333333333332</v>
      </c>
      <c r="T9" s="129"/>
      <c r="U9" s="125"/>
      <c r="V9" s="130"/>
    </row>
    <row r="10" spans="3:22" ht="16" thickBot="1" x14ac:dyDescent="0.4">
      <c r="C10" s="131" t="s">
        <v>85</v>
      </c>
      <c r="D10" s="132" t="s">
        <v>85</v>
      </c>
      <c r="E10" s="131" t="s">
        <v>57</v>
      </c>
      <c r="F10" s="133" t="s">
        <v>63</v>
      </c>
      <c r="G10" s="139">
        <f>'JANVIER 2022'!AQ13</f>
        <v>31</v>
      </c>
      <c r="H10" s="140">
        <f>'FEVRIER 2022'!AQ13</f>
        <v>28</v>
      </c>
      <c r="I10" s="140">
        <f>'MARS 2022'!AQ13</f>
        <v>32</v>
      </c>
      <c r="J10" s="141">
        <f>'AVRIL 2022'!AQ13</f>
        <v>29</v>
      </c>
      <c r="K10" s="142">
        <f>'MAI 2022'!AQ13</f>
        <v>32</v>
      </c>
      <c r="L10" s="142">
        <f>'JUIN 2022'!AQ13</f>
        <v>31</v>
      </c>
      <c r="M10" s="142">
        <f>'JUILLET 2022'!AQ13</f>
        <v>29</v>
      </c>
      <c r="N10" s="142">
        <f>'AOÛT 2022'!AQ13</f>
        <v>32</v>
      </c>
      <c r="O10" s="142">
        <f>'SEPTEMBRE 2022'!AQ13</f>
        <v>29</v>
      </c>
      <c r="P10" s="142">
        <f>'OCTOBRE 2022'!AQ13</f>
        <v>31</v>
      </c>
      <c r="Q10" s="142">
        <f>'NOVEMBRE 2022'!AQ13</f>
        <v>32</v>
      </c>
      <c r="R10" s="143">
        <f>'DECEMBRE 2022'!AQ13</f>
        <v>29</v>
      </c>
      <c r="S10" s="149">
        <f t="shared" si="0"/>
        <v>30.416666666666668</v>
      </c>
      <c r="T10" s="129"/>
      <c r="U10" s="125"/>
      <c r="V10" s="130"/>
    </row>
    <row r="11" spans="3:22" ht="16" thickBot="1" x14ac:dyDescent="0.4">
      <c r="C11" s="131" t="s">
        <v>85</v>
      </c>
      <c r="D11" s="132" t="s">
        <v>85</v>
      </c>
      <c r="E11" s="131" t="s">
        <v>57</v>
      </c>
      <c r="F11" s="133" t="s">
        <v>62</v>
      </c>
      <c r="G11" s="139">
        <f>'JANVIER 2022'!AQ14</f>
        <v>31</v>
      </c>
      <c r="H11" s="140">
        <f>'FEVRIER 2022'!AQ14</f>
        <v>28</v>
      </c>
      <c r="I11" s="140">
        <f>'MARS 2022'!AQ14</f>
        <v>32</v>
      </c>
      <c r="J11" s="141">
        <f>'AVRIL 2022'!AQ14</f>
        <v>29</v>
      </c>
      <c r="K11" s="142">
        <f>'MAI 2022'!AQ14</f>
        <v>32</v>
      </c>
      <c r="L11" s="142">
        <f>'JUIN 2022'!AQ14</f>
        <v>31</v>
      </c>
      <c r="M11" s="142">
        <f>'JUILLET 2022'!AQ14</f>
        <v>29</v>
      </c>
      <c r="N11" s="142">
        <f>'AOÛT 2022'!AQ14</f>
        <v>32</v>
      </c>
      <c r="O11" s="142">
        <f>'SEPTEMBRE 2022'!AQ14</f>
        <v>29</v>
      </c>
      <c r="P11" s="142">
        <f>'OCTOBRE 2022'!AQ14</f>
        <v>31</v>
      </c>
      <c r="Q11" s="142">
        <f>'NOVEMBRE 2022'!AQ14</f>
        <v>32</v>
      </c>
      <c r="R11" s="143">
        <f>'DECEMBRE 2022'!AQ14</f>
        <v>29</v>
      </c>
      <c r="S11" s="149">
        <f t="shared" si="0"/>
        <v>30.416666666666668</v>
      </c>
      <c r="T11" s="129"/>
      <c r="U11" s="125"/>
      <c r="V11" s="130"/>
    </row>
    <row r="12" spans="3:22" ht="16" thickBot="1" x14ac:dyDescent="0.4">
      <c r="C12" s="131" t="s">
        <v>85</v>
      </c>
      <c r="D12" s="132" t="s">
        <v>85</v>
      </c>
      <c r="E12" s="131" t="s">
        <v>58</v>
      </c>
      <c r="F12" s="133" t="s">
        <v>63</v>
      </c>
      <c r="G12" s="139">
        <f>'JANVIER 2022'!AQ15</f>
        <v>31</v>
      </c>
      <c r="H12" s="140">
        <f>'FEVRIER 2022'!AQ15</f>
        <v>28</v>
      </c>
      <c r="I12" s="140">
        <f>'MARS 2022'!AQ15</f>
        <v>32</v>
      </c>
      <c r="J12" s="141">
        <f>'AVRIL 2022'!AQ15</f>
        <v>29</v>
      </c>
      <c r="K12" s="142">
        <f>'MAI 2022'!AQ15</f>
        <v>32</v>
      </c>
      <c r="L12" s="142">
        <f>'JUIN 2022'!AQ15</f>
        <v>31</v>
      </c>
      <c r="M12" s="142">
        <f>'JUILLET 2022'!AQ15</f>
        <v>29</v>
      </c>
      <c r="N12" s="142">
        <f>'AOÛT 2022'!AQ15</f>
        <v>32</v>
      </c>
      <c r="O12" s="142">
        <f>'SEPTEMBRE 2022'!AQ15</f>
        <v>28</v>
      </c>
      <c r="P12" s="142">
        <f>'OCTOBRE 2022'!AQ15</f>
        <v>31</v>
      </c>
      <c r="Q12" s="142">
        <f>'NOVEMBRE 2022'!AQ15</f>
        <v>32</v>
      </c>
      <c r="R12" s="143">
        <f>'DECEMBRE 2022'!AQ15</f>
        <v>29</v>
      </c>
      <c r="S12" s="149">
        <f t="shared" si="0"/>
        <v>30.333333333333332</v>
      </c>
      <c r="T12" s="129"/>
      <c r="U12" s="125"/>
      <c r="V12" s="130"/>
    </row>
    <row r="13" spans="3:22" ht="16" thickBot="1" x14ac:dyDescent="0.4">
      <c r="C13" s="131" t="s">
        <v>85</v>
      </c>
      <c r="D13" s="132" t="s">
        <v>85</v>
      </c>
      <c r="E13" s="131" t="s">
        <v>59</v>
      </c>
      <c r="F13" s="133" t="s">
        <v>63</v>
      </c>
      <c r="G13" s="139">
        <f>'JANVIER 2022'!AQ16</f>
        <v>31</v>
      </c>
      <c r="H13" s="140">
        <f>'FEVRIER 2022'!AQ16</f>
        <v>28</v>
      </c>
      <c r="I13" s="140">
        <f>'MARS 2022'!AQ16</f>
        <v>32</v>
      </c>
      <c r="J13" s="141">
        <f>'AVRIL 2022'!AQ16</f>
        <v>29</v>
      </c>
      <c r="K13" s="142">
        <f>'MAI 2022'!AQ16</f>
        <v>32</v>
      </c>
      <c r="L13" s="142">
        <f>'JUIN 2022'!AQ16</f>
        <v>31</v>
      </c>
      <c r="M13" s="142">
        <f>'JUILLET 2022'!AQ16</f>
        <v>29</v>
      </c>
      <c r="N13" s="142">
        <f>'AOÛT 2022'!AQ16</f>
        <v>32</v>
      </c>
      <c r="O13" s="142">
        <f>'SEPTEMBRE 2022'!AQ16</f>
        <v>29</v>
      </c>
      <c r="P13" s="142">
        <f>'OCTOBRE 2022'!AQ16</f>
        <v>31</v>
      </c>
      <c r="Q13" s="142">
        <f>'NOVEMBRE 2022'!AQ16</f>
        <v>32</v>
      </c>
      <c r="R13" s="143">
        <f>'DECEMBRE 2022'!AQ16</f>
        <v>29</v>
      </c>
      <c r="S13" s="149">
        <f t="shared" si="0"/>
        <v>30.416666666666668</v>
      </c>
      <c r="T13" s="129"/>
      <c r="U13" s="125"/>
      <c r="V13" s="130"/>
    </row>
    <row r="14" spans="3:22" ht="16" thickBot="1" x14ac:dyDescent="0.4">
      <c r="C14" s="134" t="s">
        <v>85</v>
      </c>
      <c r="D14" s="135" t="s">
        <v>85</v>
      </c>
      <c r="E14" s="136" t="s">
        <v>60</v>
      </c>
      <c r="F14" s="145" t="s">
        <v>62</v>
      </c>
      <c r="G14" s="139">
        <f>'JANVIER 2022'!AQ17</f>
        <v>31</v>
      </c>
      <c r="H14" s="140">
        <f>'FEVRIER 2022'!AQ17</f>
        <v>28</v>
      </c>
      <c r="I14" s="140">
        <f>'MARS 2022'!AQ17</f>
        <v>32</v>
      </c>
      <c r="J14" s="141">
        <f>'AVRIL 2022'!AQ17</f>
        <v>29</v>
      </c>
      <c r="K14" s="142">
        <f>'MAI 2022'!AQ17</f>
        <v>32</v>
      </c>
      <c r="L14" s="142">
        <f>'JUIN 2022'!AQ17</f>
        <v>31</v>
      </c>
      <c r="M14" s="142">
        <f>'JUILLET 2022'!AQ17</f>
        <v>29</v>
      </c>
      <c r="N14" s="142">
        <f>'AOÛT 2022'!AQ17</f>
        <v>32</v>
      </c>
      <c r="O14" s="142">
        <f>'SEPTEMBRE 2022'!AQ17</f>
        <v>28</v>
      </c>
      <c r="P14" s="142">
        <f>'OCTOBRE 2022'!AQ17</f>
        <v>31</v>
      </c>
      <c r="Q14" s="142">
        <f>'NOVEMBRE 2022'!AQ17</f>
        <v>32</v>
      </c>
      <c r="R14" s="143">
        <f>'DECEMBRE 2022'!AQ17</f>
        <v>29</v>
      </c>
      <c r="S14" s="149">
        <f t="shared" si="0"/>
        <v>30.333333333333332</v>
      </c>
      <c r="T14" s="129"/>
      <c r="U14" s="125"/>
      <c r="V14" s="130"/>
    </row>
    <row r="15" spans="3:22" ht="16" thickBot="1" x14ac:dyDescent="0.4">
      <c r="C15" s="106"/>
      <c r="D15" s="107"/>
      <c r="E15" s="106"/>
      <c r="F15" s="108"/>
      <c r="G15" s="139">
        <f>'JANVIER 2022'!AQ18</f>
        <v>0</v>
      </c>
      <c r="H15" s="140">
        <f>'FEVRIER 2022'!AQ18</f>
        <v>0</v>
      </c>
      <c r="I15" s="140">
        <f>'MARS 2022'!AQ18</f>
        <v>0</v>
      </c>
      <c r="J15" s="141">
        <f>'AVRIL 2022'!AQ18</f>
        <v>0</v>
      </c>
      <c r="K15" s="142">
        <f>'MAI 2022'!AQ18</f>
        <v>0</v>
      </c>
      <c r="L15" s="142">
        <f>'JUIN 2022'!AQ18</f>
        <v>0</v>
      </c>
      <c r="M15" s="142">
        <f>'JUILLET 2022'!AQ18</f>
        <v>0</v>
      </c>
      <c r="N15" s="142">
        <f>'AOÛT 2022'!AQ18</f>
        <v>0</v>
      </c>
      <c r="O15" s="142">
        <f>'SEPTEMBRE 2022'!AQ18</f>
        <v>0</v>
      </c>
      <c r="P15" s="142">
        <f>'OCTOBRE 2022'!AQ18</f>
        <v>0</v>
      </c>
      <c r="Q15" s="142">
        <f>'NOVEMBRE 2022'!AQ18</f>
        <v>0</v>
      </c>
      <c r="R15" s="143">
        <f>'DECEMBRE 2022'!AQ18</f>
        <v>0</v>
      </c>
      <c r="S15" s="149">
        <f t="shared" si="0"/>
        <v>0</v>
      </c>
      <c r="T15" s="105"/>
      <c r="U15" s="77"/>
      <c r="V15" s="78"/>
    </row>
    <row r="16" spans="3:22" ht="16" thickBot="1" x14ac:dyDescent="0.4">
      <c r="C16" s="106"/>
      <c r="D16" s="107"/>
      <c r="E16" s="106"/>
      <c r="F16" s="108"/>
      <c r="G16" s="139">
        <f>'JANVIER 2022'!AQ19</f>
        <v>0</v>
      </c>
      <c r="H16" s="140">
        <f>'FEVRIER 2022'!AQ19</f>
        <v>0</v>
      </c>
      <c r="I16" s="140">
        <f>'MARS 2022'!AQ19</f>
        <v>0</v>
      </c>
      <c r="J16" s="141">
        <f>'AVRIL 2022'!AQ19</f>
        <v>0</v>
      </c>
      <c r="K16" s="142">
        <f>'MAI 2022'!AQ19</f>
        <v>0</v>
      </c>
      <c r="L16" s="142">
        <f>'JUIN 2022'!AQ19</f>
        <v>0</v>
      </c>
      <c r="M16" s="142">
        <f>'JUILLET 2022'!AQ19</f>
        <v>0</v>
      </c>
      <c r="N16" s="142">
        <f>'AOÛT 2022'!AQ19</f>
        <v>0</v>
      </c>
      <c r="O16" s="142">
        <f>'SEPTEMBRE 2022'!AQ19</f>
        <v>0</v>
      </c>
      <c r="P16" s="142">
        <f>'OCTOBRE 2022'!AQ19</f>
        <v>0</v>
      </c>
      <c r="Q16" s="142">
        <f>'NOVEMBRE 2022'!AQ19</f>
        <v>0</v>
      </c>
      <c r="R16" s="143">
        <f>'DECEMBRE 2022'!AQ19</f>
        <v>0</v>
      </c>
      <c r="S16" s="149">
        <f t="shared" si="0"/>
        <v>0</v>
      </c>
      <c r="T16" s="105"/>
      <c r="U16" s="77"/>
      <c r="V16" s="78"/>
    </row>
    <row r="17" spans="3:22" ht="16" thickBot="1" x14ac:dyDescent="0.4">
      <c r="C17" s="106"/>
      <c r="D17" s="107"/>
      <c r="E17" s="106"/>
      <c r="F17" s="108"/>
      <c r="G17" s="139">
        <f>'JANVIER 2022'!AQ20</f>
        <v>0</v>
      </c>
      <c r="H17" s="140">
        <f>'FEVRIER 2022'!AQ20</f>
        <v>0</v>
      </c>
      <c r="I17" s="140">
        <f>'MARS 2022'!AQ20</f>
        <v>0</v>
      </c>
      <c r="J17" s="141">
        <f>'AVRIL 2022'!AQ20</f>
        <v>0</v>
      </c>
      <c r="K17" s="142">
        <f>'MAI 2022'!AQ20</f>
        <v>0</v>
      </c>
      <c r="L17" s="142">
        <f>'JUIN 2022'!AQ20</f>
        <v>0</v>
      </c>
      <c r="M17" s="142">
        <f>'JUILLET 2022'!AQ20</f>
        <v>0</v>
      </c>
      <c r="N17" s="142">
        <f>'AOÛT 2022'!AQ20</f>
        <v>0</v>
      </c>
      <c r="O17" s="142">
        <f>'SEPTEMBRE 2022'!AQ20</f>
        <v>0</v>
      </c>
      <c r="P17" s="142">
        <f>'OCTOBRE 2022'!AQ20</f>
        <v>0</v>
      </c>
      <c r="Q17" s="142">
        <f>'NOVEMBRE 2022'!AQ20</f>
        <v>0</v>
      </c>
      <c r="R17" s="143">
        <f>'DECEMBRE 2022'!AQ20</f>
        <v>0</v>
      </c>
      <c r="S17" s="149">
        <f t="shared" si="0"/>
        <v>0</v>
      </c>
      <c r="T17" s="105"/>
      <c r="U17" s="77"/>
      <c r="V17" s="78"/>
    </row>
    <row r="18" spans="3:22" ht="16" thickBot="1" x14ac:dyDescent="0.4">
      <c r="C18" s="106"/>
      <c r="D18" s="107"/>
      <c r="E18" s="106"/>
      <c r="F18" s="108"/>
      <c r="G18" s="139">
        <f>'JANVIER 2022'!AQ21</f>
        <v>0</v>
      </c>
      <c r="H18" s="140">
        <f>'FEVRIER 2022'!AQ21</f>
        <v>0</v>
      </c>
      <c r="I18" s="140">
        <f>'MARS 2022'!AQ21</f>
        <v>0</v>
      </c>
      <c r="J18" s="141">
        <f>'AVRIL 2022'!AQ21</f>
        <v>0</v>
      </c>
      <c r="K18" s="142">
        <f>'MAI 2022'!AQ21</f>
        <v>0</v>
      </c>
      <c r="L18" s="142">
        <f>'JUIN 2022'!AQ21</f>
        <v>0</v>
      </c>
      <c r="M18" s="142">
        <f>'JUILLET 2022'!AQ21</f>
        <v>0</v>
      </c>
      <c r="N18" s="142">
        <f>'AOÛT 2022'!AQ21</f>
        <v>0</v>
      </c>
      <c r="O18" s="142">
        <f>'SEPTEMBRE 2022'!AQ21</f>
        <v>0</v>
      </c>
      <c r="P18" s="142">
        <f>'OCTOBRE 2022'!AQ21</f>
        <v>0</v>
      </c>
      <c r="Q18" s="142">
        <f>'NOVEMBRE 2022'!AQ21</f>
        <v>0</v>
      </c>
      <c r="R18" s="143">
        <f>'DECEMBRE 2022'!AQ21</f>
        <v>0</v>
      </c>
      <c r="S18" s="149">
        <f t="shared" si="0"/>
        <v>0</v>
      </c>
      <c r="T18" s="105"/>
      <c r="U18" s="77"/>
      <c r="V18" s="78"/>
    </row>
    <row r="19" spans="3:22" ht="16" thickBot="1" x14ac:dyDescent="0.4">
      <c r="C19" s="106"/>
      <c r="D19" s="107"/>
      <c r="E19" s="106"/>
      <c r="F19" s="108"/>
      <c r="G19" s="139">
        <f>'JANVIER 2022'!AQ22</f>
        <v>0</v>
      </c>
      <c r="H19" s="140">
        <f>'FEVRIER 2022'!AQ22</f>
        <v>0</v>
      </c>
      <c r="I19" s="140">
        <f>'MARS 2022'!AQ22</f>
        <v>0</v>
      </c>
      <c r="J19" s="141">
        <f>'AVRIL 2022'!AQ22</f>
        <v>0</v>
      </c>
      <c r="K19" s="142">
        <f>'MAI 2022'!AQ22</f>
        <v>0</v>
      </c>
      <c r="L19" s="142">
        <f>'JUIN 2022'!AQ22</f>
        <v>0</v>
      </c>
      <c r="M19" s="142">
        <f>'JUILLET 2022'!AQ22</f>
        <v>0</v>
      </c>
      <c r="N19" s="142">
        <f>'AOÛT 2022'!AQ22</f>
        <v>0</v>
      </c>
      <c r="O19" s="142">
        <f>'SEPTEMBRE 2022'!AQ22</f>
        <v>0</v>
      </c>
      <c r="P19" s="142">
        <f>'OCTOBRE 2022'!AQ22</f>
        <v>0</v>
      </c>
      <c r="Q19" s="142">
        <f>'NOVEMBRE 2022'!AQ22</f>
        <v>0</v>
      </c>
      <c r="R19" s="143">
        <f>'DECEMBRE 2022'!AQ22</f>
        <v>0</v>
      </c>
      <c r="S19" s="149">
        <f t="shared" si="0"/>
        <v>0</v>
      </c>
      <c r="T19" s="105"/>
      <c r="U19" s="77"/>
      <c r="V19" s="78"/>
    </row>
    <row r="20" spans="3:22" ht="16" thickBot="1" x14ac:dyDescent="0.4">
      <c r="C20" s="106"/>
      <c r="D20" s="107"/>
      <c r="E20" s="106"/>
      <c r="F20" s="108"/>
      <c r="G20" s="139">
        <f>'JANVIER 2022'!AQ23</f>
        <v>0</v>
      </c>
      <c r="H20" s="140">
        <f>'FEVRIER 2022'!AQ23</f>
        <v>0</v>
      </c>
      <c r="I20" s="140">
        <f>'MARS 2022'!AQ23</f>
        <v>0</v>
      </c>
      <c r="J20" s="141">
        <f>'AVRIL 2022'!AQ23</f>
        <v>0</v>
      </c>
      <c r="K20" s="142">
        <f>'MAI 2022'!AQ23</f>
        <v>0</v>
      </c>
      <c r="L20" s="142">
        <f>'JUIN 2022'!AQ23</f>
        <v>0</v>
      </c>
      <c r="M20" s="142">
        <f>'JUILLET 2022'!AQ23</f>
        <v>0</v>
      </c>
      <c r="N20" s="142">
        <f>'AOÛT 2022'!AQ23</f>
        <v>0</v>
      </c>
      <c r="O20" s="142">
        <f>'SEPTEMBRE 2022'!AQ23</f>
        <v>0</v>
      </c>
      <c r="P20" s="142">
        <f>'OCTOBRE 2022'!AQ23</f>
        <v>0</v>
      </c>
      <c r="Q20" s="142">
        <f>'NOVEMBRE 2022'!AQ23</f>
        <v>0</v>
      </c>
      <c r="R20" s="143">
        <f>'DECEMBRE 2022'!AQ23</f>
        <v>0</v>
      </c>
      <c r="S20" s="149">
        <f t="shared" si="0"/>
        <v>0</v>
      </c>
      <c r="T20" s="105"/>
      <c r="U20" s="77"/>
      <c r="V20" s="78"/>
    </row>
    <row r="21" spans="3:22" ht="16" thickBot="1" x14ac:dyDescent="0.4">
      <c r="C21" s="106"/>
      <c r="D21" s="107"/>
      <c r="E21" s="106"/>
      <c r="F21" s="108"/>
      <c r="G21" s="139">
        <f>'JANVIER 2022'!AQ24</f>
        <v>0</v>
      </c>
      <c r="H21" s="140">
        <f>'FEVRIER 2022'!AQ24</f>
        <v>0</v>
      </c>
      <c r="I21" s="140">
        <f>'MARS 2022'!AQ24</f>
        <v>0</v>
      </c>
      <c r="J21" s="141">
        <f>'AVRIL 2022'!AQ24</f>
        <v>0</v>
      </c>
      <c r="K21" s="142">
        <f>'MAI 2022'!AQ24</f>
        <v>0</v>
      </c>
      <c r="L21" s="142">
        <f>'JUIN 2022'!AQ24</f>
        <v>0</v>
      </c>
      <c r="M21" s="142">
        <f>'JUILLET 2022'!AQ24</f>
        <v>0</v>
      </c>
      <c r="N21" s="142">
        <f>'AOÛT 2022'!AQ24</f>
        <v>0</v>
      </c>
      <c r="O21" s="142">
        <f>'SEPTEMBRE 2022'!AQ24</f>
        <v>0</v>
      </c>
      <c r="P21" s="142">
        <f>'OCTOBRE 2022'!AQ24</f>
        <v>0</v>
      </c>
      <c r="Q21" s="142">
        <f>'NOVEMBRE 2022'!AQ24</f>
        <v>0</v>
      </c>
      <c r="R21" s="143">
        <f>'DECEMBRE 2022'!AQ24</f>
        <v>0</v>
      </c>
      <c r="S21" s="149">
        <f t="shared" si="0"/>
        <v>0</v>
      </c>
      <c r="T21" s="105"/>
      <c r="U21" s="77"/>
      <c r="V21" s="78"/>
    </row>
    <row r="22" spans="3:22" ht="16" thickBot="1" x14ac:dyDescent="0.4">
      <c r="C22" s="106"/>
      <c r="D22" s="107"/>
      <c r="E22" s="106"/>
      <c r="F22" s="108"/>
      <c r="G22" s="139">
        <f>'JANVIER 2022'!AQ25</f>
        <v>0</v>
      </c>
      <c r="H22" s="140">
        <f>'FEVRIER 2022'!AQ25</f>
        <v>0</v>
      </c>
      <c r="I22" s="140">
        <f>'MARS 2022'!AQ25</f>
        <v>0</v>
      </c>
      <c r="J22" s="141">
        <f>'AVRIL 2022'!AQ25</f>
        <v>0</v>
      </c>
      <c r="K22" s="142">
        <f>'MAI 2022'!AQ25</f>
        <v>0</v>
      </c>
      <c r="L22" s="142">
        <f>'JUIN 2022'!AQ25</f>
        <v>0</v>
      </c>
      <c r="M22" s="142">
        <f>'JUILLET 2022'!AQ25</f>
        <v>0</v>
      </c>
      <c r="N22" s="142">
        <f>'AOÛT 2022'!AQ25</f>
        <v>0</v>
      </c>
      <c r="O22" s="142">
        <f>'SEPTEMBRE 2022'!AQ25</f>
        <v>0</v>
      </c>
      <c r="P22" s="142">
        <f>'OCTOBRE 2022'!AQ25</f>
        <v>0</v>
      </c>
      <c r="Q22" s="142">
        <f>'NOVEMBRE 2022'!AQ25</f>
        <v>0</v>
      </c>
      <c r="R22" s="143">
        <f>'DECEMBRE 2022'!AQ25</f>
        <v>0</v>
      </c>
      <c r="S22" s="149">
        <f t="shared" si="0"/>
        <v>0</v>
      </c>
      <c r="T22" s="105"/>
      <c r="U22" s="77"/>
      <c r="V22" s="78"/>
    </row>
    <row r="23" spans="3:22" ht="16" thickBot="1" x14ac:dyDescent="0.4">
      <c r="C23" s="106"/>
      <c r="D23" s="107"/>
      <c r="E23" s="106"/>
      <c r="F23" s="108"/>
      <c r="G23" s="139">
        <f>'JANVIER 2022'!AQ26</f>
        <v>0</v>
      </c>
      <c r="H23" s="140">
        <f>'FEVRIER 2022'!AQ26</f>
        <v>0</v>
      </c>
      <c r="I23" s="140">
        <f>'MARS 2022'!AQ26</f>
        <v>0</v>
      </c>
      <c r="J23" s="141">
        <f>'AVRIL 2022'!AQ26</f>
        <v>0</v>
      </c>
      <c r="K23" s="142">
        <f>'MAI 2022'!AQ26</f>
        <v>0</v>
      </c>
      <c r="L23" s="142">
        <f>'JUIN 2022'!AQ26</f>
        <v>0</v>
      </c>
      <c r="M23" s="142">
        <f>'JUILLET 2022'!AQ26</f>
        <v>0</v>
      </c>
      <c r="N23" s="142">
        <f>'AOÛT 2022'!AQ26</f>
        <v>0</v>
      </c>
      <c r="O23" s="142">
        <f>'SEPTEMBRE 2022'!AQ26</f>
        <v>0</v>
      </c>
      <c r="P23" s="142">
        <f>'OCTOBRE 2022'!AQ26</f>
        <v>0</v>
      </c>
      <c r="Q23" s="142">
        <f>'NOVEMBRE 2022'!AQ26</f>
        <v>0</v>
      </c>
      <c r="R23" s="143">
        <f>'DECEMBRE 2022'!AQ26</f>
        <v>0</v>
      </c>
      <c r="S23" s="149">
        <f t="shared" si="0"/>
        <v>0</v>
      </c>
      <c r="T23" s="105"/>
      <c r="U23" s="77"/>
      <c r="V23" s="78"/>
    </row>
    <row r="24" spans="3:22" ht="16" thickBot="1" x14ac:dyDescent="0.4">
      <c r="C24" s="106"/>
      <c r="D24" s="107"/>
      <c r="E24" s="106"/>
      <c r="F24" s="108"/>
      <c r="G24" s="139">
        <f>'JANVIER 2022'!AQ27</f>
        <v>0</v>
      </c>
      <c r="H24" s="140">
        <f>'FEVRIER 2022'!AQ27</f>
        <v>0</v>
      </c>
      <c r="I24" s="140">
        <f>'MARS 2022'!AQ27</f>
        <v>0</v>
      </c>
      <c r="J24" s="141">
        <f>'AVRIL 2022'!AQ27</f>
        <v>0</v>
      </c>
      <c r="K24" s="142">
        <f>'MAI 2022'!AQ27</f>
        <v>0</v>
      </c>
      <c r="L24" s="142">
        <f>'JUIN 2022'!AQ27</f>
        <v>0</v>
      </c>
      <c r="M24" s="142">
        <f>'JUILLET 2022'!AQ27</f>
        <v>0</v>
      </c>
      <c r="N24" s="142">
        <f>'AOÛT 2022'!AQ27</f>
        <v>0</v>
      </c>
      <c r="O24" s="142">
        <f>'SEPTEMBRE 2022'!AQ27</f>
        <v>0</v>
      </c>
      <c r="P24" s="142">
        <f>'OCTOBRE 2022'!AQ27</f>
        <v>0</v>
      </c>
      <c r="Q24" s="142">
        <f>'NOVEMBRE 2022'!AQ27</f>
        <v>0</v>
      </c>
      <c r="R24" s="143">
        <f>'DECEMBRE 2022'!AQ27</f>
        <v>0</v>
      </c>
      <c r="S24" s="149">
        <f t="shared" si="0"/>
        <v>0</v>
      </c>
      <c r="T24" s="105"/>
      <c r="U24" s="77"/>
      <c r="V24" s="78"/>
    </row>
    <row r="25" spans="3:22" ht="16" thickBot="1" x14ac:dyDescent="0.4">
      <c r="C25" s="106"/>
      <c r="D25" s="107"/>
      <c r="E25" s="106"/>
      <c r="F25" s="108"/>
      <c r="G25" s="139">
        <f>'JANVIER 2022'!AQ28</f>
        <v>0</v>
      </c>
      <c r="H25" s="140">
        <f>'FEVRIER 2022'!AQ28</f>
        <v>0</v>
      </c>
      <c r="I25" s="140">
        <f>'MARS 2022'!AQ28</f>
        <v>0</v>
      </c>
      <c r="J25" s="141">
        <f>'AVRIL 2022'!AQ28</f>
        <v>0</v>
      </c>
      <c r="K25" s="142">
        <f>'MAI 2022'!AQ28</f>
        <v>0</v>
      </c>
      <c r="L25" s="142">
        <f>'JUIN 2022'!AQ28</f>
        <v>0</v>
      </c>
      <c r="M25" s="142">
        <f>'JUILLET 2022'!AQ28</f>
        <v>0</v>
      </c>
      <c r="N25" s="142">
        <f>'AOÛT 2022'!AQ28</f>
        <v>0</v>
      </c>
      <c r="O25" s="142">
        <f>'SEPTEMBRE 2022'!AQ28</f>
        <v>0</v>
      </c>
      <c r="P25" s="142">
        <f>'OCTOBRE 2022'!AQ28</f>
        <v>0</v>
      </c>
      <c r="Q25" s="142">
        <f>'NOVEMBRE 2022'!AQ28</f>
        <v>0</v>
      </c>
      <c r="R25" s="143">
        <f>'DECEMBRE 2022'!AQ28</f>
        <v>0</v>
      </c>
      <c r="S25" s="149">
        <f t="shared" si="0"/>
        <v>0</v>
      </c>
      <c r="T25" s="105"/>
      <c r="U25" s="77"/>
      <c r="V25" s="78"/>
    </row>
    <row r="26" spans="3:22" ht="16" thickBot="1" x14ac:dyDescent="0.4">
      <c r="C26" s="106"/>
      <c r="D26" s="107"/>
      <c r="E26" s="106"/>
      <c r="F26" s="108"/>
      <c r="G26" s="139">
        <f>'JANVIER 2022'!AQ29</f>
        <v>0</v>
      </c>
      <c r="H26" s="140">
        <f>'FEVRIER 2022'!AQ29</f>
        <v>0</v>
      </c>
      <c r="I26" s="140">
        <f>'MARS 2022'!AQ29</f>
        <v>0</v>
      </c>
      <c r="J26" s="141">
        <f>'AVRIL 2022'!AQ29</f>
        <v>0</v>
      </c>
      <c r="K26" s="142">
        <f>'MAI 2022'!AQ29</f>
        <v>0</v>
      </c>
      <c r="L26" s="142">
        <f>'JUIN 2022'!AQ29</f>
        <v>0</v>
      </c>
      <c r="M26" s="142">
        <f>'JUILLET 2022'!AQ29</f>
        <v>0</v>
      </c>
      <c r="N26" s="142">
        <f>'AOÛT 2022'!AQ29</f>
        <v>0</v>
      </c>
      <c r="O26" s="142">
        <f>'SEPTEMBRE 2022'!AQ29</f>
        <v>0</v>
      </c>
      <c r="P26" s="142">
        <f>'OCTOBRE 2022'!AQ29</f>
        <v>0</v>
      </c>
      <c r="Q26" s="142">
        <f>'NOVEMBRE 2022'!AQ29</f>
        <v>0</v>
      </c>
      <c r="R26" s="143">
        <f>'DECEMBRE 2022'!AQ29</f>
        <v>0</v>
      </c>
      <c r="S26" s="149">
        <f t="shared" si="0"/>
        <v>0</v>
      </c>
      <c r="T26" s="105"/>
      <c r="U26" s="77"/>
      <c r="V26" s="78"/>
    </row>
    <row r="27" spans="3:22" ht="16" thickBot="1" x14ac:dyDescent="0.4">
      <c r="C27" s="106"/>
      <c r="D27" s="107"/>
      <c r="E27" s="106"/>
      <c r="F27" s="108"/>
      <c r="G27" s="139">
        <f>'JANVIER 2022'!AQ30</f>
        <v>0</v>
      </c>
      <c r="H27" s="140">
        <f>'FEVRIER 2022'!AQ30</f>
        <v>0</v>
      </c>
      <c r="I27" s="140">
        <f>'MARS 2022'!AQ30</f>
        <v>0</v>
      </c>
      <c r="J27" s="141">
        <f>'AVRIL 2022'!AQ30</f>
        <v>0</v>
      </c>
      <c r="K27" s="142">
        <f>'MAI 2022'!AQ30</f>
        <v>0</v>
      </c>
      <c r="L27" s="142">
        <f>'JUIN 2022'!AQ30</f>
        <v>0</v>
      </c>
      <c r="M27" s="142">
        <f>'JUILLET 2022'!AQ30</f>
        <v>0</v>
      </c>
      <c r="N27" s="142">
        <f>'AOÛT 2022'!AQ30</f>
        <v>0</v>
      </c>
      <c r="O27" s="142">
        <f>'SEPTEMBRE 2022'!AQ30</f>
        <v>0</v>
      </c>
      <c r="P27" s="142">
        <f>'OCTOBRE 2022'!AQ30</f>
        <v>0</v>
      </c>
      <c r="Q27" s="142">
        <f>'NOVEMBRE 2022'!AQ30</f>
        <v>0</v>
      </c>
      <c r="R27" s="143">
        <f>'DECEMBRE 2022'!AQ30</f>
        <v>0</v>
      </c>
      <c r="S27" s="149">
        <f t="shared" si="0"/>
        <v>0</v>
      </c>
      <c r="T27" s="105"/>
      <c r="U27" s="77"/>
      <c r="V27" s="78"/>
    </row>
    <row r="28" spans="3:22" ht="16" thickBot="1" x14ac:dyDescent="0.4">
      <c r="C28" s="106"/>
      <c r="D28" s="107"/>
      <c r="E28" s="106"/>
      <c r="F28" s="108"/>
      <c r="G28" s="139">
        <f>'JANVIER 2022'!AQ31</f>
        <v>0</v>
      </c>
      <c r="H28" s="140">
        <f>'FEVRIER 2022'!AQ31</f>
        <v>0</v>
      </c>
      <c r="I28" s="140">
        <f>'MARS 2022'!AQ31</f>
        <v>0</v>
      </c>
      <c r="J28" s="141">
        <f>'AVRIL 2022'!AQ31</f>
        <v>0</v>
      </c>
      <c r="K28" s="142">
        <f>'MAI 2022'!AQ31</f>
        <v>0</v>
      </c>
      <c r="L28" s="142">
        <f>'JUIN 2022'!AQ31</f>
        <v>0</v>
      </c>
      <c r="M28" s="142">
        <f>'JUILLET 2022'!AQ31</f>
        <v>0</v>
      </c>
      <c r="N28" s="142">
        <f>'AOÛT 2022'!AQ31</f>
        <v>0</v>
      </c>
      <c r="O28" s="142">
        <f>'SEPTEMBRE 2022'!AQ31</f>
        <v>0</v>
      </c>
      <c r="P28" s="142">
        <f>'OCTOBRE 2022'!AQ31</f>
        <v>0</v>
      </c>
      <c r="Q28" s="142">
        <f>'NOVEMBRE 2022'!AQ31</f>
        <v>0</v>
      </c>
      <c r="R28" s="143">
        <f>'DECEMBRE 2022'!AQ31</f>
        <v>0</v>
      </c>
      <c r="S28" s="149">
        <f t="shared" si="0"/>
        <v>0</v>
      </c>
      <c r="T28" s="105"/>
      <c r="U28" s="77"/>
      <c r="V28" s="78"/>
    </row>
    <row r="29" spans="3:22" ht="16" thickBot="1" x14ac:dyDescent="0.4">
      <c r="C29" s="106"/>
      <c r="D29" s="107"/>
      <c r="E29" s="106"/>
      <c r="F29" s="108"/>
      <c r="G29" s="139">
        <f>'JANVIER 2022'!AQ32</f>
        <v>0</v>
      </c>
      <c r="H29" s="140">
        <f>'FEVRIER 2022'!AQ32</f>
        <v>0</v>
      </c>
      <c r="I29" s="140">
        <f>'MARS 2022'!AQ32</f>
        <v>0</v>
      </c>
      <c r="J29" s="141">
        <f>'AVRIL 2022'!AQ32</f>
        <v>0</v>
      </c>
      <c r="K29" s="142">
        <f>'MAI 2022'!AQ32</f>
        <v>0</v>
      </c>
      <c r="L29" s="142">
        <f>'JUIN 2022'!AQ32</f>
        <v>0</v>
      </c>
      <c r="M29" s="142">
        <f>'JUILLET 2022'!AQ32</f>
        <v>0</v>
      </c>
      <c r="N29" s="142">
        <f>'AOÛT 2022'!AQ32</f>
        <v>0</v>
      </c>
      <c r="O29" s="142">
        <f>'SEPTEMBRE 2022'!AQ32</f>
        <v>0</v>
      </c>
      <c r="P29" s="142">
        <f>'OCTOBRE 2022'!AQ32</f>
        <v>0</v>
      </c>
      <c r="Q29" s="142">
        <f>'NOVEMBRE 2022'!AQ32</f>
        <v>0</v>
      </c>
      <c r="R29" s="143">
        <f>'DECEMBRE 2022'!AQ32</f>
        <v>0</v>
      </c>
      <c r="S29" s="149">
        <f t="shared" si="0"/>
        <v>0</v>
      </c>
      <c r="T29" s="105"/>
      <c r="U29" s="77"/>
      <c r="V29" s="78"/>
    </row>
    <row r="30" spans="3:22" ht="16" thickBot="1" x14ac:dyDescent="0.4">
      <c r="C30" s="106"/>
      <c r="D30" s="107"/>
      <c r="E30" s="106"/>
      <c r="F30" s="108"/>
      <c r="G30" s="139">
        <f>'JANVIER 2022'!AQ33</f>
        <v>0</v>
      </c>
      <c r="H30" s="140">
        <f>'FEVRIER 2022'!AQ33</f>
        <v>0</v>
      </c>
      <c r="I30" s="140">
        <f>'MARS 2022'!AQ33</f>
        <v>0</v>
      </c>
      <c r="J30" s="141">
        <f>'AVRIL 2022'!AQ33</f>
        <v>0</v>
      </c>
      <c r="K30" s="142">
        <f>'MAI 2022'!AQ33</f>
        <v>0</v>
      </c>
      <c r="L30" s="142">
        <f>'JUIN 2022'!AQ33</f>
        <v>0</v>
      </c>
      <c r="M30" s="142">
        <f>'JUILLET 2022'!AQ33</f>
        <v>0</v>
      </c>
      <c r="N30" s="142">
        <f>'AOÛT 2022'!AQ33</f>
        <v>0</v>
      </c>
      <c r="O30" s="142">
        <f>'SEPTEMBRE 2022'!AQ33</f>
        <v>0</v>
      </c>
      <c r="P30" s="142">
        <f>'OCTOBRE 2022'!AQ33</f>
        <v>0</v>
      </c>
      <c r="Q30" s="142">
        <f>'NOVEMBRE 2022'!AQ33</f>
        <v>0</v>
      </c>
      <c r="R30" s="143">
        <f>'DECEMBRE 2022'!AQ33</f>
        <v>0</v>
      </c>
      <c r="S30" s="149">
        <f t="shared" si="0"/>
        <v>0</v>
      </c>
      <c r="T30" s="105"/>
      <c r="U30" s="77"/>
      <c r="V30" s="78"/>
    </row>
    <row r="31" spans="3:22" ht="16" thickBot="1" x14ac:dyDescent="0.4">
      <c r="C31" s="106"/>
      <c r="D31" s="107"/>
      <c r="E31" s="106"/>
      <c r="F31" s="108"/>
      <c r="G31" s="139">
        <f>'JANVIER 2022'!AQ34</f>
        <v>0</v>
      </c>
      <c r="H31" s="140">
        <f>'FEVRIER 2022'!AQ34</f>
        <v>0</v>
      </c>
      <c r="I31" s="140">
        <f>'MARS 2022'!AQ34</f>
        <v>0</v>
      </c>
      <c r="J31" s="141">
        <f>'AVRIL 2022'!AQ34</f>
        <v>0</v>
      </c>
      <c r="K31" s="142">
        <f>'MAI 2022'!AQ34</f>
        <v>0</v>
      </c>
      <c r="L31" s="142">
        <f>'JUIN 2022'!AQ34</f>
        <v>0</v>
      </c>
      <c r="M31" s="142">
        <f>'JUILLET 2022'!AQ34</f>
        <v>0</v>
      </c>
      <c r="N31" s="142">
        <f>'AOÛT 2022'!AQ34</f>
        <v>0</v>
      </c>
      <c r="O31" s="142">
        <f>'SEPTEMBRE 2022'!AQ34</f>
        <v>0</v>
      </c>
      <c r="P31" s="142">
        <f>'OCTOBRE 2022'!AQ34</f>
        <v>0</v>
      </c>
      <c r="Q31" s="142">
        <f>'NOVEMBRE 2022'!AQ34</f>
        <v>0</v>
      </c>
      <c r="R31" s="143">
        <f>'DECEMBRE 2022'!AQ34</f>
        <v>0</v>
      </c>
      <c r="S31" s="149">
        <f t="shared" si="0"/>
        <v>0</v>
      </c>
      <c r="T31" s="105"/>
      <c r="U31" s="77"/>
      <c r="V31" s="78"/>
    </row>
    <row r="32" spans="3:22" ht="16" thickBot="1" x14ac:dyDescent="0.4">
      <c r="C32" s="106"/>
      <c r="D32" s="107"/>
      <c r="E32" s="106"/>
      <c r="F32" s="108"/>
      <c r="G32" s="139">
        <f>'JANVIER 2022'!AQ35</f>
        <v>0</v>
      </c>
      <c r="H32" s="140">
        <f>'FEVRIER 2022'!AQ35</f>
        <v>0</v>
      </c>
      <c r="I32" s="140">
        <f>'MARS 2022'!AQ35</f>
        <v>0</v>
      </c>
      <c r="J32" s="141">
        <f>'AVRIL 2022'!AQ35</f>
        <v>0</v>
      </c>
      <c r="K32" s="142">
        <f>'MAI 2022'!AQ35</f>
        <v>0</v>
      </c>
      <c r="L32" s="142">
        <f>'JUIN 2022'!AQ35</f>
        <v>0</v>
      </c>
      <c r="M32" s="142">
        <f>'JUILLET 2022'!AQ35</f>
        <v>0</v>
      </c>
      <c r="N32" s="142">
        <f>'AOÛT 2022'!AQ35</f>
        <v>0</v>
      </c>
      <c r="O32" s="142">
        <f>'SEPTEMBRE 2022'!AQ35</f>
        <v>0</v>
      </c>
      <c r="P32" s="142">
        <f>'OCTOBRE 2022'!AQ35</f>
        <v>0</v>
      </c>
      <c r="Q32" s="142">
        <f>'NOVEMBRE 2022'!AQ35</f>
        <v>0</v>
      </c>
      <c r="R32" s="143">
        <f>'DECEMBRE 2022'!AQ35</f>
        <v>0</v>
      </c>
      <c r="S32" s="149">
        <f t="shared" si="0"/>
        <v>0</v>
      </c>
      <c r="T32" s="105"/>
      <c r="U32" s="77"/>
      <c r="V32" s="78"/>
    </row>
    <row r="33" spans="3:22" ht="16" thickBot="1" x14ac:dyDescent="0.4">
      <c r="C33" s="106"/>
      <c r="D33" s="107"/>
      <c r="E33" s="106"/>
      <c r="F33" s="108"/>
      <c r="G33" s="139">
        <f>'JANVIER 2022'!AQ36</f>
        <v>0</v>
      </c>
      <c r="H33" s="140">
        <f>'FEVRIER 2022'!AQ36</f>
        <v>0</v>
      </c>
      <c r="I33" s="140">
        <f>'MARS 2022'!AQ36</f>
        <v>0</v>
      </c>
      <c r="J33" s="141">
        <f>'AVRIL 2022'!AQ36</f>
        <v>0</v>
      </c>
      <c r="K33" s="142">
        <f>'MAI 2022'!AQ36</f>
        <v>0</v>
      </c>
      <c r="L33" s="142">
        <f>'JUIN 2022'!AQ36</f>
        <v>0</v>
      </c>
      <c r="M33" s="142">
        <f>'JUILLET 2022'!AQ36</f>
        <v>0</v>
      </c>
      <c r="N33" s="142">
        <f>'AOÛT 2022'!AQ36</f>
        <v>0</v>
      </c>
      <c r="O33" s="142">
        <f>'SEPTEMBRE 2022'!AQ36</f>
        <v>0</v>
      </c>
      <c r="P33" s="142">
        <f>'OCTOBRE 2022'!AQ36</f>
        <v>0</v>
      </c>
      <c r="Q33" s="142">
        <f>'NOVEMBRE 2022'!AQ36</f>
        <v>0</v>
      </c>
      <c r="R33" s="143">
        <f>'DECEMBRE 2022'!AQ36</f>
        <v>0</v>
      </c>
      <c r="S33" s="149">
        <f t="shared" si="0"/>
        <v>0</v>
      </c>
      <c r="T33" s="105"/>
      <c r="U33" s="77"/>
      <c r="V33" s="78"/>
    </row>
    <row r="34" spans="3:22" ht="16" thickBot="1" x14ac:dyDescent="0.4">
      <c r="C34" s="106"/>
      <c r="D34" s="107"/>
      <c r="E34" s="106"/>
      <c r="F34" s="108"/>
      <c r="G34" s="139">
        <f>'JANVIER 2022'!AQ37</f>
        <v>0</v>
      </c>
      <c r="H34" s="140">
        <f>'FEVRIER 2022'!AQ37</f>
        <v>0</v>
      </c>
      <c r="I34" s="140">
        <f>'MARS 2022'!AQ37</f>
        <v>0</v>
      </c>
      <c r="J34" s="141">
        <f>'AVRIL 2022'!AQ37</f>
        <v>0</v>
      </c>
      <c r="K34" s="142">
        <f>'MAI 2022'!AQ37</f>
        <v>0</v>
      </c>
      <c r="L34" s="142">
        <f>'JUIN 2022'!AQ37</f>
        <v>0</v>
      </c>
      <c r="M34" s="142">
        <f>'JUILLET 2022'!AQ37</f>
        <v>0</v>
      </c>
      <c r="N34" s="142">
        <f>'AOÛT 2022'!AQ37</f>
        <v>0</v>
      </c>
      <c r="O34" s="142">
        <f>'SEPTEMBRE 2022'!AQ37</f>
        <v>0</v>
      </c>
      <c r="P34" s="142">
        <f>'OCTOBRE 2022'!AQ37</f>
        <v>0</v>
      </c>
      <c r="Q34" s="142">
        <f>'NOVEMBRE 2022'!AQ37</f>
        <v>0</v>
      </c>
      <c r="R34" s="143">
        <f>'DECEMBRE 2022'!AQ37</f>
        <v>0</v>
      </c>
      <c r="S34" s="149">
        <f t="shared" si="0"/>
        <v>0</v>
      </c>
      <c r="T34" s="105"/>
      <c r="U34" s="77"/>
      <c r="V34" s="78"/>
    </row>
    <row r="35" spans="3:22" ht="16" thickBot="1" x14ac:dyDescent="0.4">
      <c r="C35" s="106"/>
      <c r="D35" s="107"/>
      <c r="E35" s="106"/>
      <c r="F35" s="108"/>
      <c r="G35" s="139">
        <f>'JANVIER 2022'!AQ38</f>
        <v>0</v>
      </c>
      <c r="H35" s="140">
        <f>'FEVRIER 2022'!AQ38</f>
        <v>0</v>
      </c>
      <c r="I35" s="140">
        <f>'MARS 2022'!AQ38</f>
        <v>0</v>
      </c>
      <c r="J35" s="141">
        <f>'AVRIL 2022'!AQ38</f>
        <v>0</v>
      </c>
      <c r="K35" s="142">
        <f>'MAI 2022'!AQ38</f>
        <v>0</v>
      </c>
      <c r="L35" s="142">
        <f>'JUIN 2022'!AQ38</f>
        <v>0</v>
      </c>
      <c r="M35" s="142">
        <f>'JUILLET 2022'!AQ38</f>
        <v>0</v>
      </c>
      <c r="N35" s="142">
        <f>'AOÛT 2022'!AQ38</f>
        <v>0</v>
      </c>
      <c r="O35" s="142">
        <f>'SEPTEMBRE 2022'!AQ38</f>
        <v>0</v>
      </c>
      <c r="P35" s="142">
        <f>'OCTOBRE 2022'!AQ38</f>
        <v>0</v>
      </c>
      <c r="Q35" s="142">
        <f>'NOVEMBRE 2022'!AQ38</f>
        <v>0</v>
      </c>
      <c r="R35" s="143">
        <f>'DECEMBRE 2022'!AQ38</f>
        <v>0</v>
      </c>
      <c r="S35" s="149">
        <f t="shared" si="0"/>
        <v>0</v>
      </c>
      <c r="T35" s="105"/>
      <c r="U35" s="77"/>
      <c r="V35" s="78"/>
    </row>
    <row r="36" spans="3:22" ht="16" thickBot="1" x14ac:dyDescent="0.4">
      <c r="C36" s="106"/>
      <c r="D36" s="107"/>
      <c r="E36" s="106"/>
      <c r="F36" s="108"/>
      <c r="G36" s="139">
        <f>'JANVIER 2022'!AQ39</f>
        <v>0</v>
      </c>
      <c r="H36" s="140">
        <f>'FEVRIER 2022'!AQ39</f>
        <v>0</v>
      </c>
      <c r="I36" s="140">
        <f>'MARS 2022'!AQ39</f>
        <v>0</v>
      </c>
      <c r="J36" s="141">
        <f>'AVRIL 2022'!AQ39</f>
        <v>0</v>
      </c>
      <c r="K36" s="142">
        <f>'MAI 2022'!AQ39</f>
        <v>0</v>
      </c>
      <c r="L36" s="142">
        <f>'JUIN 2022'!AQ39</f>
        <v>0</v>
      </c>
      <c r="M36" s="142">
        <f>'JUILLET 2022'!AQ39</f>
        <v>0</v>
      </c>
      <c r="N36" s="142">
        <f>'AOÛT 2022'!AQ39</f>
        <v>0</v>
      </c>
      <c r="O36" s="142">
        <f>'SEPTEMBRE 2022'!AQ39</f>
        <v>0</v>
      </c>
      <c r="P36" s="142">
        <f>'OCTOBRE 2022'!AQ39</f>
        <v>0</v>
      </c>
      <c r="Q36" s="142">
        <f>'NOVEMBRE 2022'!AQ39</f>
        <v>0</v>
      </c>
      <c r="R36" s="143">
        <f>'DECEMBRE 2022'!AQ39</f>
        <v>0</v>
      </c>
      <c r="S36" s="149">
        <f t="shared" si="0"/>
        <v>0</v>
      </c>
      <c r="T36" s="105"/>
      <c r="U36" s="77"/>
      <c r="V36" s="78"/>
    </row>
    <row r="37" spans="3:22" ht="16" thickBot="1" x14ac:dyDescent="0.4">
      <c r="C37" s="106"/>
      <c r="D37" s="107"/>
      <c r="E37" s="106"/>
      <c r="F37" s="108"/>
      <c r="G37" s="139">
        <f>'JANVIER 2022'!AQ40</f>
        <v>0</v>
      </c>
      <c r="H37" s="140">
        <f>'FEVRIER 2022'!AQ40</f>
        <v>0</v>
      </c>
      <c r="I37" s="140">
        <f>'MARS 2022'!AQ40</f>
        <v>0</v>
      </c>
      <c r="J37" s="141">
        <f>'AVRIL 2022'!AQ40</f>
        <v>0</v>
      </c>
      <c r="K37" s="142">
        <f>'MAI 2022'!AQ40</f>
        <v>0</v>
      </c>
      <c r="L37" s="142">
        <f>'JUIN 2022'!AQ40</f>
        <v>0</v>
      </c>
      <c r="M37" s="142">
        <f>'JUILLET 2022'!AQ40</f>
        <v>0</v>
      </c>
      <c r="N37" s="142">
        <f>'AOÛT 2022'!AQ40</f>
        <v>0</v>
      </c>
      <c r="O37" s="142">
        <f>'SEPTEMBRE 2022'!AQ40</f>
        <v>0</v>
      </c>
      <c r="P37" s="142">
        <f>'OCTOBRE 2022'!AQ40</f>
        <v>0</v>
      </c>
      <c r="Q37" s="142">
        <f>'NOVEMBRE 2022'!AQ40</f>
        <v>0</v>
      </c>
      <c r="R37" s="143">
        <f>'DECEMBRE 2022'!AQ40</f>
        <v>0</v>
      </c>
      <c r="S37" s="149">
        <f t="shared" si="0"/>
        <v>0</v>
      </c>
      <c r="T37" s="105"/>
      <c r="U37" s="77"/>
      <c r="V37" s="78"/>
    </row>
    <row r="38" spans="3:22" ht="16" thickBot="1" x14ac:dyDescent="0.4">
      <c r="C38" s="106"/>
      <c r="D38" s="107"/>
      <c r="E38" s="106"/>
      <c r="F38" s="108"/>
      <c r="G38" s="139">
        <f>'JANVIER 2022'!AQ41</f>
        <v>0</v>
      </c>
      <c r="H38" s="140">
        <f>'FEVRIER 2022'!AQ41</f>
        <v>0</v>
      </c>
      <c r="I38" s="140">
        <f>'MARS 2022'!AQ41</f>
        <v>0</v>
      </c>
      <c r="J38" s="141">
        <f>'AVRIL 2022'!AQ41</f>
        <v>0</v>
      </c>
      <c r="K38" s="142">
        <f>'MAI 2022'!AQ41</f>
        <v>0</v>
      </c>
      <c r="L38" s="142">
        <f>'JUIN 2022'!AQ41</f>
        <v>0</v>
      </c>
      <c r="M38" s="142">
        <f>'JUILLET 2022'!AQ41</f>
        <v>0</v>
      </c>
      <c r="N38" s="142">
        <f>'AOÛT 2022'!AQ41</f>
        <v>0</v>
      </c>
      <c r="O38" s="142">
        <f>'SEPTEMBRE 2022'!AQ41</f>
        <v>0</v>
      </c>
      <c r="P38" s="142">
        <f>'OCTOBRE 2022'!AQ41</f>
        <v>0</v>
      </c>
      <c r="Q38" s="142">
        <f>'NOVEMBRE 2022'!AQ41</f>
        <v>0</v>
      </c>
      <c r="R38" s="143">
        <f>'DECEMBRE 2022'!AQ41</f>
        <v>0</v>
      </c>
      <c r="S38" s="149">
        <f t="shared" si="0"/>
        <v>0</v>
      </c>
      <c r="T38" s="105"/>
      <c r="U38" s="77"/>
      <c r="V38" s="78"/>
    </row>
    <row r="39" spans="3:22" ht="16" thickBot="1" x14ac:dyDescent="0.4">
      <c r="C39" s="106"/>
      <c r="D39" s="107"/>
      <c r="E39" s="106"/>
      <c r="F39" s="108"/>
      <c r="G39" s="139">
        <f>'JANVIER 2022'!AQ42</f>
        <v>0</v>
      </c>
      <c r="H39" s="140">
        <f>'FEVRIER 2022'!AQ42</f>
        <v>0</v>
      </c>
      <c r="I39" s="140">
        <f>'MARS 2022'!AQ42</f>
        <v>0</v>
      </c>
      <c r="J39" s="141">
        <f>'AVRIL 2022'!AQ42</f>
        <v>0</v>
      </c>
      <c r="K39" s="142">
        <f>'MAI 2022'!AQ42</f>
        <v>0</v>
      </c>
      <c r="L39" s="142">
        <f>'JUIN 2022'!AQ42</f>
        <v>0</v>
      </c>
      <c r="M39" s="142">
        <f>'JUILLET 2022'!AQ42</f>
        <v>0</v>
      </c>
      <c r="N39" s="142">
        <f>'AOÛT 2022'!AQ42</f>
        <v>0</v>
      </c>
      <c r="O39" s="142">
        <f>'SEPTEMBRE 2022'!AQ42</f>
        <v>0</v>
      </c>
      <c r="P39" s="142">
        <f>'OCTOBRE 2022'!AQ42</f>
        <v>0</v>
      </c>
      <c r="Q39" s="142">
        <f>'NOVEMBRE 2022'!AQ42</f>
        <v>0</v>
      </c>
      <c r="R39" s="143">
        <f>'DECEMBRE 2022'!AQ42</f>
        <v>0</v>
      </c>
      <c r="S39" s="149">
        <f t="shared" si="0"/>
        <v>0</v>
      </c>
      <c r="T39" s="105"/>
      <c r="U39" s="77"/>
      <c r="V39" s="78"/>
    </row>
    <row r="40" spans="3:22" ht="16" thickBot="1" x14ac:dyDescent="0.4">
      <c r="C40" s="106"/>
      <c r="D40" s="107"/>
      <c r="E40" s="106"/>
      <c r="F40" s="108"/>
      <c r="G40" s="139">
        <f>'JANVIER 2022'!AQ43</f>
        <v>0</v>
      </c>
      <c r="H40" s="140">
        <f>'FEVRIER 2022'!AQ43</f>
        <v>0</v>
      </c>
      <c r="I40" s="140">
        <f>'MARS 2022'!AQ43</f>
        <v>0</v>
      </c>
      <c r="J40" s="141">
        <f>'AVRIL 2022'!AQ43</f>
        <v>0</v>
      </c>
      <c r="K40" s="142">
        <f>'MAI 2022'!AQ43</f>
        <v>0</v>
      </c>
      <c r="L40" s="142">
        <f>'JUIN 2022'!AQ43</f>
        <v>0</v>
      </c>
      <c r="M40" s="142">
        <f>'JUILLET 2022'!AQ43</f>
        <v>0</v>
      </c>
      <c r="N40" s="142">
        <f>'AOÛT 2022'!AQ43</f>
        <v>0</v>
      </c>
      <c r="O40" s="142">
        <f>'SEPTEMBRE 2022'!AQ43</f>
        <v>0</v>
      </c>
      <c r="P40" s="142">
        <f>'OCTOBRE 2022'!AQ43</f>
        <v>0</v>
      </c>
      <c r="Q40" s="142">
        <f>'NOVEMBRE 2022'!AQ43</f>
        <v>0</v>
      </c>
      <c r="R40" s="143">
        <f>'DECEMBRE 2022'!AQ43</f>
        <v>0</v>
      </c>
      <c r="S40" s="149">
        <f t="shared" si="0"/>
        <v>0</v>
      </c>
      <c r="T40" s="105"/>
      <c r="U40" s="77"/>
      <c r="V40" s="78"/>
    </row>
    <row r="41" spans="3:22" ht="16" thickBot="1" x14ac:dyDescent="0.4">
      <c r="C41" s="106"/>
      <c r="D41" s="107"/>
      <c r="E41" s="106"/>
      <c r="F41" s="108"/>
      <c r="G41" s="139">
        <f>'JANVIER 2022'!AQ44</f>
        <v>0</v>
      </c>
      <c r="H41" s="140">
        <f>'FEVRIER 2022'!AQ44</f>
        <v>0</v>
      </c>
      <c r="I41" s="140">
        <f>'MARS 2022'!AQ44</f>
        <v>0</v>
      </c>
      <c r="J41" s="141">
        <f>'AVRIL 2022'!AQ44</f>
        <v>0</v>
      </c>
      <c r="K41" s="142">
        <f>'MAI 2022'!AQ44</f>
        <v>0</v>
      </c>
      <c r="L41" s="142">
        <f>'JUIN 2022'!AQ44</f>
        <v>0</v>
      </c>
      <c r="M41" s="142">
        <f>'JUILLET 2022'!AQ44</f>
        <v>0</v>
      </c>
      <c r="N41" s="142">
        <f>'AOÛT 2022'!AQ44</f>
        <v>0</v>
      </c>
      <c r="O41" s="142">
        <f>'SEPTEMBRE 2022'!AQ44</f>
        <v>0</v>
      </c>
      <c r="P41" s="142">
        <f>'OCTOBRE 2022'!AQ44</f>
        <v>0</v>
      </c>
      <c r="Q41" s="142">
        <f>'NOVEMBRE 2022'!AQ44</f>
        <v>0</v>
      </c>
      <c r="R41" s="143">
        <f>'DECEMBRE 2022'!AQ44</f>
        <v>0</v>
      </c>
      <c r="S41" s="149">
        <f t="shared" si="0"/>
        <v>0</v>
      </c>
      <c r="T41" s="105"/>
      <c r="U41" s="77"/>
      <c r="V41" s="78"/>
    </row>
    <row r="42" spans="3:22" ht="16" thickBot="1" x14ac:dyDescent="0.4">
      <c r="C42" s="106"/>
      <c r="D42" s="107"/>
      <c r="E42" s="106"/>
      <c r="F42" s="108"/>
      <c r="G42" s="139">
        <f>'JANVIER 2022'!AQ45</f>
        <v>0</v>
      </c>
      <c r="H42" s="140">
        <f>'FEVRIER 2022'!AQ45</f>
        <v>0</v>
      </c>
      <c r="I42" s="140">
        <f>'MARS 2022'!AQ45</f>
        <v>0</v>
      </c>
      <c r="J42" s="141">
        <f>'AVRIL 2022'!AQ45</f>
        <v>0</v>
      </c>
      <c r="K42" s="142">
        <f>'MAI 2022'!AQ45</f>
        <v>0</v>
      </c>
      <c r="L42" s="142">
        <f>'JUIN 2022'!AQ45</f>
        <v>0</v>
      </c>
      <c r="M42" s="142">
        <f>'JUILLET 2022'!AQ45</f>
        <v>0</v>
      </c>
      <c r="N42" s="142">
        <f>'AOÛT 2022'!AQ45</f>
        <v>0</v>
      </c>
      <c r="O42" s="142">
        <f>'SEPTEMBRE 2022'!AQ45</f>
        <v>0</v>
      </c>
      <c r="P42" s="142">
        <f>'OCTOBRE 2022'!AQ45</f>
        <v>0</v>
      </c>
      <c r="Q42" s="142">
        <f>'NOVEMBRE 2022'!AQ45</f>
        <v>0</v>
      </c>
      <c r="R42" s="143">
        <f>'DECEMBRE 2022'!AQ45</f>
        <v>0</v>
      </c>
      <c r="S42" s="149">
        <f t="shared" si="0"/>
        <v>0</v>
      </c>
      <c r="T42" s="105"/>
      <c r="U42" s="77"/>
      <c r="V42" s="78"/>
    </row>
    <row r="43" spans="3:22" ht="16" thickBot="1" x14ac:dyDescent="0.4">
      <c r="C43" s="106"/>
      <c r="D43" s="107"/>
      <c r="E43" s="106"/>
      <c r="F43" s="108"/>
      <c r="G43" s="139">
        <f>'JANVIER 2022'!AQ46</f>
        <v>0</v>
      </c>
      <c r="H43" s="140">
        <f>'FEVRIER 2022'!AQ46</f>
        <v>0</v>
      </c>
      <c r="I43" s="140">
        <f>'MARS 2022'!AQ46</f>
        <v>0</v>
      </c>
      <c r="J43" s="141">
        <f>'AVRIL 2022'!AQ46</f>
        <v>0</v>
      </c>
      <c r="K43" s="142">
        <f>'MAI 2022'!AQ46</f>
        <v>0</v>
      </c>
      <c r="L43" s="142">
        <f>'JUIN 2022'!AQ46</f>
        <v>0</v>
      </c>
      <c r="M43" s="142">
        <f>'JUILLET 2022'!AQ46</f>
        <v>0</v>
      </c>
      <c r="N43" s="142">
        <f>'AOÛT 2022'!AQ46</f>
        <v>0</v>
      </c>
      <c r="O43" s="142">
        <f>'SEPTEMBRE 2022'!AQ46</f>
        <v>0</v>
      </c>
      <c r="P43" s="142">
        <f>'OCTOBRE 2022'!AQ46</f>
        <v>0</v>
      </c>
      <c r="Q43" s="142">
        <f>'NOVEMBRE 2022'!AQ46</f>
        <v>0</v>
      </c>
      <c r="R43" s="143">
        <f>'DECEMBRE 2022'!AQ46</f>
        <v>0</v>
      </c>
      <c r="S43" s="149">
        <f t="shared" si="0"/>
        <v>0</v>
      </c>
      <c r="T43" s="105"/>
      <c r="U43" s="77"/>
      <c r="V43" s="78"/>
    </row>
    <row r="44" spans="3:22" ht="16" thickBot="1" x14ac:dyDescent="0.4">
      <c r="C44" s="106"/>
      <c r="D44" s="107"/>
      <c r="E44" s="106"/>
      <c r="F44" s="108"/>
      <c r="G44" s="139">
        <f>'JANVIER 2022'!AQ47</f>
        <v>0</v>
      </c>
      <c r="H44" s="140">
        <f>'FEVRIER 2022'!AQ47</f>
        <v>0</v>
      </c>
      <c r="I44" s="140">
        <f>'MARS 2022'!AQ47</f>
        <v>0</v>
      </c>
      <c r="J44" s="141">
        <f>'AVRIL 2022'!AQ47</f>
        <v>0</v>
      </c>
      <c r="K44" s="142">
        <f>'MAI 2022'!AQ47</f>
        <v>0</v>
      </c>
      <c r="L44" s="142">
        <f>'JUIN 2022'!AQ47</f>
        <v>0</v>
      </c>
      <c r="M44" s="142">
        <f>'JUILLET 2022'!AQ47</f>
        <v>0</v>
      </c>
      <c r="N44" s="142">
        <f>'AOÛT 2022'!AQ47</f>
        <v>0</v>
      </c>
      <c r="O44" s="142">
        <f>'SEPTEMBRE 2022'!AQ47</f>
        <v>0</v>
      </c>
      <c r="P44" s="142">
        <f>'OCTOBRE 2022'!AQ47</f>
        <v>0</v>
      </c>
      <c r="Q44" s="142">
        <f>'NOVEMBRE 2022'!AQ47</f>
        <v>0</v>
      </c>
      <c r="R44" s="143">
        <f>'DECEMBRE 2022'!AQ47</f>
        <v>0</v>
      </c>
      <c r="S44" s="149">
        <f t="shared" si="0"/>
        <v>0</v>
      </c>
      <c r="T44" s="105"/>
      <c r="U44" s="77"/>
      <c r="V44" s="78"/>
    </row>
    <row r="45" spans="3:22" ht="16" thickBot="1" x14ac:dyDescent="0.4">
      <c r="C45" s="106"/>
      <c r="D45" s="107"/>
      <c r="E45" s="106"/>
      <c r="F45" s="108"/>
      <c r="G45" s="139">
        <f>'JANVIER 2022'!AQ48</f>
        <v>0</v>
      </c>
      <c r="H45" s="140">
        <f>'FEVRIER 2022'!AQ48</f>
        <v>0</v>
      </c>
      <c r="I45" s="140">
        <f>'MARS 2022'!AQ48</f>
        <v>0</v>
      </c>
      <c r="J45" s="141">
        <f>'AVRIL 2022'!AQ48</f>
        <v>0</v>
      </c>
      <c r="K45" s="142">
        <f>'MAI 2022'!AQ48</f>
        <v>0</v>
      </c>
      <c r="L45" s="142">
        <f>'JUIN 2022'!AQ48</f>
        <v>0</v>
      </c>
      <c r="M45" s="142">
        <f>'JUILLET 2022'!AQ48</f>
        <v>0</v>
      </c>
      <c r="N45" s="142">
        <f>'AOÛT 2022'!AQ48</f>
        <v>0</v>
      </c>
      <c r="O45" s="142">
        <f>'SEPTEMBRE 2022'!AQ48</f>
        <v>0</v>
      </c>
      <c r="P45" s="142">
        <f>'OCTOBRE 2022'!AQ48</f>
        <v>0</v>
      </c>
      <c r="Q45" s="142">
        <f>'NOVEMBRE 2022'!AQ48</f>
        <v>0</v>
      </c>
      <c r="R45" s="143">
        <f>'DECEMBRE 2022'!AQ48</f>
        <v>0</v>
      </c>
      <c r="S45" s="149">
        <f t="shared" si="0"/>
        <v>0</v>
      </c>
      <c r="T45" s="105"/>
      <c r="U45" s="77"/>
      <c r="V45" s="78"/>
    </row>
    <row r="46" spans="3:22" ht="16" thickBot="1" x14ac:dyDescent="0.4">
      <c r="C46" s="52"/>
      <c r="D46" s="16"/>
      <c r="E46" s="52"/>
      <c r="F46" s="74"/>
      <c r="G46" s="139">
        <f>'JANVIER 2022'!AQ49</f>
        <v>0</v>
      </c>
      <c r="H46" s="144">
        <f>'FEVRIER 2022'!AQ49</f>
        <v>0</v>
      </c>
      <c r="I46" s="140">
        <f>'MARS 2022'!AQ49</f>
        <v>0</v>
      </c>
      <c r="J46" s="141">
        <f>'AVRIL 2022'!AQ49</f>
        <v>0</v>
      </c>
      <c r="K46" s="142">
        <f>'MAI 2022'!AQ49</f>
        <v>0</v>
      </c>
      <c r="L46" s="142">
        <f>'JUIN 2022'!AQ49</f>
        <v>0</v>
      </c>
      <c r="M46" s="142">
        <f>'JUILLET 2022'!AQ49</f>
        <v>0</v>
      </c>
      <c r="N46" s="142">
        <f>'AOÛT 2022'!AQ49</f>
        <v>0</v>
      </c>
      <c r="O46" s="142">
        <f>'SEPTEMBRE 2022'!AQ49</f>
        <v>0</v>
      </c>
      <c r="P46" s="142">
        <f>'OCTOBRE 2022'!AQ49</f>
        <v>0</v>
      </c>
      <c r="Q46" s="142">
        <f>'NOVEMBRE 2022'!AQ49</f>
        <v>0</v>
      </c>
      <c r="R46" s="143">
        <f>'DECEMBRE 2022'!AQ49</f>
        <v>0</v>
      </c>
      <c r="S46" s="149">
        <f t="shared" si="0"/>
        <v>0</v>
      </c>
      <c r="T46" s="105"/>
      <c r="U46" s="77"/>
      <c r="V46" s="78"/>
    </row>
    <row r="47" spans="3:22" x14ac:dyDescent="0.35"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</row>
  </sheetData>
  <mergeCells count="4">
    <mergeCell ref="C2:F2"/>
    <mergeCell ref="C4:D4"/>
    <mergeCell ref="C3:D3"/>
    <mergeCell ref="E3:F3"/>
  </mergeCells>
  <dataValidations count="4">
    <dataValidation type="list" allowBlank="1" showInputMessage="1" showErrorMessage="1" sqref="T6:T46" xr:uid="{8A57508D-5318-4A64-B717-D44C1EA59C30}">
      <formula1>"Régime fixe, Régime aménageable"</formula1>
    </dataValidation>
    <dataValidation type="list" allowBlank="1" showInputMessage="1" showErrorMessage="1" sqref="U6:U46" xr:uid="{53A4D134-8C7A-47B8-9D3A-2893A78402BE}">
      <formula1>"1,2,3,4,5,6,7,8,9,10,11,12,13,14,15,16,17,18,19,20,21,22,23,24,25,26,27,28,29,30,31,32,33,34,35,36,37,38,39,40,41,42,43,44,45,46,47,48,49,50,51,52"</formula1>
    </dataValidation>
    <dataValidation type="list" allowBlank="1" showInputMessage="1" showErrorMessage="1" sqref="T47:T1048576" xr:uid="{84FD5F9B-75A9-4192-8F46-627AF95987B9}">
      <formula1>"Régime fixe , Régime aménageable"</formula1>
    </dataValidation>
    <dataValidation type="list" allowBlank="1" showInputMessage="1" showErrorMessage="1" sqref="U47:U1048576" xr:uid="{EF9B6A16-CA24-4664-9C45-FAB0EC73D97F}">
      <formula1>"3,4,5,6,7,8,9,10,11,12,13,14,15,16,17,18,19,20,21,22,23,24,25,26,27,28,29,30,31,32,33,34,35,36,37,38,39,40,41,42,43,44,45,46,47,48,49,50,51,52"</formula1>
    </dataValidation>
  </dataValidations>
  <pageMargins left="0.7" right="0.7" top="0.75" bottom="0.75" header="0.3" footer="0.3"/>
  <pageSetup orientation="portrait" r:id="rId1"/>
  <ignoredErrors>
    <ignoredError sqref="M7" formula="1"/>
  </ignoredError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978ED2CF-AA97-428B-904F-D1EDCB204C9A}">
          <x14:formula1>
            <xm:f>Feuil8!$D$3:$D$14</xm:f>
          </x14:formula1>
          <xm:sqref>C3</xm:sqref>
        </x14:dataValidation>
        <x14:dataValidation type="list" allowBlank="1" showInputMessage="1" showErrorMessage="1" xr:uid="{750C226B-20C9-4953-827E-7CF7790908FD}">
          <x14:formula1>
            <xm:f>'CHAMPS NECESSAIRES'!$D$5:$G$5</xm:f>
          </x14:formula1>
          <xm:sqref>E6:E46</xm:sqref>
        </x14:dataValidation>
        <x14:dataValidation type="list" allowBlank="1" showInputMessage="1" showErrorMessage="1" xr:uid="{C4EDCFB4-FBB7-4C9C-BFCA-054E0803657E}">
          <x14:formula1>
            <xm:f>Feuil8!$F$3:$F$5</xm:f>
          </x14:formula1>
          <xm:sqref>E3:F3</xm:sqref>
        </x14:dataValidation>
        <x14:dataValidation type="list" allowBlank="1" showInputMessage="1" showErrorMessage="1" xr:uid="{0E336BAA-A0E5-496D-BE4C-01A55FDFBEA5}">
          <x14:formula1>
            <xm:f>'CHAMPS NECESSAIRES'!$D$6:$F$6</xm:f>
          </x14:formula1>
          <xm:sqref>F6:F46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6B6E03D637E2E4DB64F19D9051F0126" ma:contentTypeVersion="14" ma:contentTypeDescription="Create a new document." ma:contentTypeScope="" ma:versionID="4fd88182f94125e252c4b1c95b4e0228">
  <xsd:schema xmlns:xsd="http://www.w3.org/2001/XMLSchema" xmlns:xs="http://www.w3.org/2001/XMLSchema" xmlns:p="http://schemas.microsoft.com/office/2006/metadata/properties" xmlns:ns2="7e64aa22-0d40-405f-a870-3a0a72b39aec" xmlns:ns3="c6454b7f-4f85-46c8-a036-143eefac7c40" targetNamespace="http://schemas.microsoft.com/office/2006/metadata/properties" ma:root="true" ma:fieldsID="dbaf1b3d2bf5b8855edb53574f44d01a" ns2:_="" ns3:_="">
    <xsd:import namespace="7e64aa22-0d40-405f-a870-3a0a72b39aec"/>
    <xsd:import namespace="c6454b7f-4f85-46c8-a036-143eefac7c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4aa22-0d40-405f-a870-3a0a72b39a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a8e8d813-e4e5-48d0-aeb8-e19ab3349c6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454b7f-4f85-46c8-a036-143eefac7c4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2d5f962e-0f3b-48d6-963f-4af62b544ae1}" ma:internalName="TaxCatchAll" ma:showField="CatchAllData" ma:web="c6454b7f-4f85-46c8-a036-143eefac7c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e64aa22-0d40-405f-a870-3a0a72b39aec">
      <Terms xmlns="http://schemas.microsoft.com/office/infopath/2007/PartnerControls"/>
    </lcf76f155ced4ddcb4097134ff3c332f>
    <TaxCatchAll xmlns="c6454b7f-4f85-46c8-a036-143eefac7c40" xsi:nil="true"/>
  </documentManagement>
</p:properties>
</file>

<file path=customXml/itemProps1.xml><?xml version="1.0" encoding="utf-8"?>
<ds:datastoreItem xmlns:ds="http://schemas.openxmlformats.org/officeDocument/2006/customXml" ds:itemID="{1557161F-1004-41F3-B296-B2E7790C0E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69F453-D190-40D7-B134-564D68DC22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4aa22-0d40-405f-a870-3a0a72b39aec"/>
    <ds:schemaRef ds:uri="c6454b7f-4f85-46c8-a036-143eefac7c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831462-BA36-4417-90F6-F7076CBF4855}">
  <ds:schemaRefs>
    <ds:schemaRef ds:uri="http://schemas.microsoft.com/office/2006/metadata/properties"/>
    <ds:schemaRef ds:uri="http://schemas.microsoft.com/office/infopath/2007/PartnerControls"/>
    <ds:schemaRef ds:uri="7e64aa22-0d40-405f-a870-3a0a72b39aec"/>
    <ds:schemaRef ds:uri="c6454b7f-4f85-46c8-a036-143eefac7c4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15</vt:i4>
      </vt:variant>
    </vt:vector>
  </HeadingPairs>
  <TitlesOfParts>
    <vt:vector size="15" baseType="lpstr">
      <vt:lpstr>Feuil8</vt:lpstr>
      <vt:lpstr>CHAMPS NECESSAIRES</vt:lpstr>
      <vt:lpstr>JANVIER 2022</vt:lpstr>
      <vt:lpstr>FEVRIER 2022</vt:lpstr>
      <vt:lpstr>MARS 2022</vt:lpstr>
      <vt:lpstr>AVRIL 2022</vt:lpstr>
      <vt:lpstr>MAI 2022</vt:lpstr>
      <vt:lpstr>JUIN 2022</vt:lpstr>
      <vt:lpstr>JUILLET 2022</vt:lpstr>
      <vt:lpstr>AOÛT 2022</vt:lpstr>
      <vt:lpstr>SEPTEMBRE 2022</vt:lpstr>
      <vt:lpstr>OCTOBRE 2022</vt:lpstr>
      <vt:lpstr>NOVEMBRE 2022</vt:lpstr>
      <vt:lpstr>DECEMBRE 2022</vt:lpstr>
      <vt:lpstr>calcul annuel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Azadeh, Armita</dc:creator>
  <cp:keywords/>
  <dc:description/>
  <cp:lastModifiedBy>Armita Azadeh</cp:lastModifiedBy>
  <cp:revision/>
  <dcterms:created xsi:type="dcterms:W3CDTF">2022-10-13T11:35:34Z</dcterms:created>
  <dcterms:modified xsi:type="dcterms:W3CDTF">2022-11-29T06:19:15Z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0x01010066B6E03D637E2E4DB64F19D9051F0126</vt:lpwstr>
  </property>
  <property fmtid="{D5CDD505-2E9C-101B-9397-08002B2CF9AE}" pid="3" name="MediaServiceImageTags">
    <vt:lpwstr/>
  </property>
</Properties>
</file>